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J19" i="1"/>
  <c r="I19" i="1"/>
  <c r="J13" i="1"/>
  <c r="I13" i="1"/>
  <c r="H13" i="1"/>
  <c r="G13" i="1"/>
  <c r="J12" i="1"/>
  <c r="I12" i="1"/>
  <c r="H12" i="1"/>
  <c r="H19" i="1" s="1"/>
  <c r="G12" i="1"/>
  <c r="G19" i="1" s="1"/>
  <c r="F12" i="1"/>
  <c r="F19" i="1" s="1"/>
  <c r="F10" i="1"/>
  <c r="J8" i="1"/>
  <c r="J7" i="1"/>
  <c r="I7" i="1"/>
  <c r="H7" i="1"/>
  <c r="G7" i="1"/>
  <c r="J5" i="1"/>
  <c r="I5" i="1"/>
  <c r="H5" i="1"/>
  <c r="G5" i="1"/>
  <c r="J4" i="1"/>
  <c r="J10" i="1" s="1"/>
  <c r="I4" i="1"/>
  <c r="I10" i="1" s="1"/>
  <c r="H4" i="1"/>
  <c r="H10" i="1" s="1"/>
  <c r="G4" i="1"/>
  <c r="G10" i="1" s="1"/>
  <c r="F4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<sst xmlns="http://schemas.openxmlformats.org/spreadsheetml/2006/main" count="56" uniqueCount="45">
  <si>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</si>
  <si>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</si>
  <si>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</si>
  <si>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</si>
  <si>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</si>
  <si>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</si>
  <si>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</si>
  <si>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</si>
  <si>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</si>
  <si>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</si>
  <si>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</si>
  <si>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</si>
  <si>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</si>
  <si>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</si>
  <si>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</si>
  <si>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</si>
  <si>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</si>
  <si>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</si>
  <si>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</si>
  <si>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</si>
  <si>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</si>
  <si>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</si>
  <si>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</si>
  <si>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</si>
  <si>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</si>
  <si>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</si>
  <si>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Т.32 сб.1981 г.</t>
  </si>
  <si>
    <t>№ 54-2гн-2020</t>
  </si>
  <si>
    <t>Чай с сахаром</t>
  </si>
  <si>
    <t>фрукты</t>
  </si>
  <si>
    <t>акт</t>
  </si>
  <si>
    <t>Мандарин</t>
  </si>
  <si>
    <t>Помидор свежий</t>
  </si>
  <si>
    <t>№ 54-3м-2020</t>
  </si>
  <si>
    <t>Голубцы любительские</t>
  </si>
  <si>
    <t>№ 305 сб.2011г.</t>
  </si>
  <si>
    <t>Рис припущенный</t>
  </si>
  <si>
    <t>Апельсин</t>
  </si>
  <si>
    <t>№ 88,241 сб.2011г.</t>
  </si>
  <si>
    <t>Борщ с укропом,говядиной отварной</t>
  </si>
  <si>
    <t>№ 54-11м-2020</t>
  </si>
  <si>
    <t>Плов из отварной говядины</t>
  </si>
  <si>
    <t>КО</t>
  </si>
  <si>
    <t>Напиток мандариновый</t>
  </si>
  <si>
    <t>2023-10-03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</si>
</sst>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4" fillId="2" borderId="20" xfId="0" applyFont="1" applyFill="1" applyBorder="1"/>
    <xf numFmtId="0" fontId="1" fillId="2" borderId="20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0" fontId="4" fillId="2" borderId="28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1" fillId="0" borderId="13" xfId="0" applyFont="1" applyBorder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4" fillId="2" borderId="23" xfId="0" applyFont="1" applyFill="1" applyBorder="1"/>
    <xf numFmtId="164" fontId="4" fillId="2" borderId="28" xfId="0" applyNumberFormat="1" applyFont="1" applyFill="1" applyBorder="1" applyAlignment="1"/>
    <xf numFmtId="164" fontId="4" fillId="2" borderId="31" xfId="0" applyNumberFormat="1" applyFont="1" applyFill="1" applyBorder="1" applyAlignment="1"/>
    <xf numFmtId="0" fontId="4" fillId="2" borderId="32" xfId="2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3" xfId="0" applyNumberFormat="1" applyFont="1" applyFill="1" applyBorder="1" applyAlignment="1"/>
    <xf numFmtId="0" fontId="1" fillId="0" borderId="0" xfId="0" applyFont="1"/>
    <xf numFmtId="0" fontId="4" fillId="0" borderId="0" xfId="0" applyFont="1" applyBorder="1" applyAlignment="1">
      <alignment horizontal="left"/>
    </xf>
    <xf numFmtId="164" fontId="4" fillId="0" borderId="4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0" fontId="4" fillId="2" borderId="20" xfId="1" applyFont="1" applyFill="1" applyBorder="1"/>
    <xf numFmtId="2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0" fontId="1" fillId="2" borderId="30" xfId="0" applyFont="1" applyFill="1" applyBorder="1"/>
    <xf numFmtId="2" fontId="1" fillId="2" borderId="34" xfId="0" applyNumberFormat="1" applyFont="1" applyFill="1" applyBorder="1" applyAlignment="1">
      <alignment horizontal="left"/>
    </xf>
    <xf numFmtId="0" fontId="4" fillId="2" borderId="28" xfId="0" applyFont="1" applyFill="1" applyBorder="1"/>
    <xf numFmtId="0" fontId="1" fillId="2" borderId="26" xfId="0" applyFont="1" applyFill="1" applyBorder="1"/>
    <xf numFmtId="0" fontId="1" fillId="2" borderId="0" xfId="0" applyFont="1" applyFill="1" applyBorder="1"/>
    <xf numFmtId="2" fontId="4" fillId="2" borderId="1" xfId="1" applyNumberFormat="1" applyFont="1" applyFill="1" applyBorder="1"/>
    <xf numFmtId="0" fontId="4" fillId="2" borderId="1" xfId="1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86" t="s">
        <v>13</v>
      </c>
      <c r="C1" s="87"/>
      <c r="D1" s="88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27" t="s">
        <v>29</v>
      </c>
      <c r="C4" s="40" t="s">
        <v>30</v>
      </c>
      <c r="D4" s="56" t="s">
        <v>31</v>
      </c>
      <c r="E4" s="17">
        <v>145</v>
      </c>
      <c r="F4" s="47">
        <f>0.145*220</f>
        <v>31.9</v>
      </c>
      <c r="G4" s="57">
        <f>38*1.45</f>
        <v>55.1</v>
      </c>
      <c r="H4" s="57">
        <f>0.8*1.45</f>
        <v>1.1599999999999999</v>
      </c>
      <c r="I4" s="57">
        <f>0.2*1.45</f>
        <v>0.28999999999999998</v>
      </c>
      <c r="J4" s="58">
        <f>7.5*1.45</f>
        <v>10.875</v>
      </c>
    </row>
    <row r="5" spans="1:10" x14ac:dyDescent="0.35">
      <c r="A5" s="16"/>
      <c r="B5" s="10" t="s">
        <v>23</v>
      </c>
      <c r="C5" s="32" t="s">
        <v>26</v>
      </c>
      <c r="D5" s="56" t="s">
        <v>32</v>
      </c>
      <c r="E5" s="59">
        <v>75</v>
      </c>
      <c r="F5" s="21">
        <v>14.46</v>
      </c>
      <c r="G5" s="60">
        <f>23*0.75</f>
        <v>17.25</v>
      </c>
      <c r="H5" s="61">
        <f>1.1*0.75</f>
        <v>0.82500000000000007</v>
      </c>
      <c r="I5" s="61">
        <f>0.2*0.75</f>
        <v>0.15000000000000002</v>
      </c>
      <c r="J5" s="62">
        <f>3.8*0.75</f>
        <v>2.8499999999999996</v>
      </c>
    </row>
    <row r="6" spans="1:10" x14ac:dyDescent="0.35">
      <c r="A6" s="16"/>
      <c r="B6" s="45" t="s">
        <v>22</v>
      </c>
      <c r="C6" s="63" t="s">
        <v>33</v>
      </c>
      <c r="D6" s="64" t="s">
        <v>34</v>
      </c>
      <c r="E6" s="11">
        <v>100</v>
      </c>
      <c r="F6" s="22">
        <v>31.56</v>
      </c>
      <c r="G6" s="52">
        <v>130.6</v>
      </c>
      <c r="H6" s="52">
        <v>8.4</v>
      </c>
      <c r="I6" s="52">
        <v>7.95</v>
      </c>
      <c r="J6" s="53">
        <v>6.35</v>
      </c>
    </row>
    <row r="7" spans="1:10" x14ac:dyDescent="0.35">
      <c r="A7" s="16"/>
      <c r="B7" s="50" t="s">
        <v>25</v>
      </c>
      <c r="C7" s="49" t="s">
        <v>35</v>
      </c>
      <c r="D7" s="15" t="s">
        <v>36</v>
      </c>
      <c r="E7" s="11">
        <v>150</v>
      </c>
      <c r="F7" s="22">
        <v>9.18</v>
      </c>
      <c r="G7" s="34">
        <f>1333*0.15</f>
        <v>199.95</v>
      </c>
      <c r="H7" s="34">
        <f>24.26*0.15</f>
        <v>3.6390000000000002</v>
      </c>
      <c r="I7" s="34">
        <f>28.66*0.15</f>
        <v>4.2989999999999995</v>
      </c>
      <c r="J7" s="65">
        <f>244.46*0.15</f>
        <v>36.668999999999997</v>
      </c>
    </row>
    <row r="8" spans="1:10" x14ac:dyDescent="0.35">
      <c r="A8" s="16"/>
      <c r="B8" s="50" t="s">
        <v>15</v>
      </c>
      <c r="C8" s="66" t="s">
        <v>27</v>
      </c>
      <c r="D8" s="51" t="s">
        <v>28</v>
      </c>
      <c r="E8" s="11">
        <v>200</v>
      </c>
      <c r="F8" s="22">
        <v>1.42</v>
      </c>
      <c r="G8" s="52">
        <v>27.9</v>
      </c>
      <c r="H8" s="52">
        <v>0.3</v>
      </c>
      <c r="I8" s="52">
        <v>0.02</v>
      </c>
      <c r="J8" s="53">
        <f>6.7/0.21*0.16</f>
        <v>5.1047619047619053</v>
      </c>
    </row>
    <row r="9" spans="1:10" x14ac:dyDescent="0.35">
      <c r="A9" s="16"/>
      <c r="B9" s="27" t="s">
        <v>17</v>
      </c>
      <c r="C9" s="28" t="s">
        <v>18</v>
      </c>
      <c r="D9" s="15" t="s">
        <v>19</v>
      </c>
      <c r="E9" s="11">
        <v>30</v>
      </c>
      <c r="F9" s="20">
        <v>2.84</v>
      </c>
      <c r="G9" s="23">
        <v>63</v>
      </c>
      <c r="H9" s="23">
        <v>1.8</v>
      </c>
      <c r="I9" s="23">
        <v>0.3</v>
      </c>
      <c r="J9" s="24">
        <v>12.9</v>
      </c>
    </row>
    <row r="10" spans="1:10" x14ac:dyDescent="0.35">
      <c r="A10" s="41"/>
      <c r="B10" s="33"/>
      <c r="C10" s="36"/>
      <c r="D10" s="37"/>
      <c r="E10" s="12">
        <f>SUM(E4:E9)</f>
        <v>700</v>
      </c>
      <c r="F10" s="19">
        <f>SUM(F3:F9)</f>
        <v>91.36</v>
      </c>
      <c r="G10" s="42">
        <f>SUM(G3:G9)</f>
        <v>493.79999999999995</v>
      </c>
      <c r="H10" s="43">
        <f>SUM(H3:H9)</f>
        <v>16.124000000000002</v>
      </c>
      <c r="I10" s="43">
        <f>SUM(I3:I9)</f>
        <v>13.009</v>
      </c>
      <c r="J10" s="44">
        <f>SUM(J3:J9)</f>
        <v>74.748761904761906</v>
      </c>
    </row>
    <row r="11" spans="1:10" ht="15" thickBot="1" x14ac:dyDescent="0.4">
      <c r="A11" s="41"/>
      <c r="B11" s="33"/>
      <c r="C11" s="36"/>
      <c r="D11" s="67"/>
      <c r="E11" s="12"/>
      <c r="F11" s="39"/>
      <c r="G11" s="68"/>
      <c r="H11" s="69"/>
      <c r="I11" s="69"/>
      <c r="J11" s="26"/>
    </row>
    <row r="12" spans="1:10" x14ac:dyDescent="0.35">
      <c r="A12" s="18" t="s">
        <v>9</v>
      </c>
      <c r="B12" s="70" t="s">
        <v>29</v>
      </c>
      <c r="C12" s="71" t="s">
        <v>30</v>
      </c>
      <c r="D12" s="72" t="s">
        <v>37</v>
      </c>
      <c r="E12" s="46">
        <v>185</v>
      </c>
      <c r="F12" s="47">
        <f>0.185*238</f>
        <v>44.03</v>
      </c>
      <c r="G12" s="54">
        <f>43*1.85</f>
        <v>79.55</v>
      </c>
      <c r="H12" s="54">
        <f>0.9*1.85</f>
        <v>1.665</v>
      </c>
      <c r="I12" s="54">
        <f>0.2*1.85</f>
        <v>0.37000000000000005</v>
      </c>
      <c r="J12" s="55">
        <f>8.1*1.85</f>
        <v>14.984999999999999</v>
      </c>
    </row>
    <row r="13" spans="1:10" x14ac:dyDescent="0.35">
      <c r="A13" s="16"/>
      <c r="B13" s="10" t="s">
        <v>23</v>
      </c>
      <c r="C13" s="32" t="s">
        <v>26</v>
      </c>
      <c r="D13" s="56" t="s">
        <v>32</v>
      </c>
      <c r="E13" s="59">
        <v>65</v>
      </c>
      <c r="F13" s="21">
        <v>12.29</v>
      </c>
      <c r="G13" s="60">
        <f>23*0.65</f>
        <v>14.950000000000001</v>
      </c>
      <c r="H13" s="61">
        <f>1.1*0.65</f>
        <v>0.71500000000000008</v>
      </c>
      <c r="I13" s="61">
        <f>0.2*0.65</f>
        <v>0.13</v>
      </c>
      <c r="J13" s="62">
        <f>3.8*0.65</f>
        <v>2.4699999999999998</v>
      </c>
    </row>
    <row r="14" spans="1:10" x14ac:dyDescent="0.35">
      <c r="A14" s="16"/>
      <c r="B14" s="45" t="s">
        <v>20</v>
      </c>
      <c r="C14" s="73" t="s">
        <v>38</v>
      </c>
      <c r="D14" s="56" t="s">
        <v>39</v>
      </c>
      <c r="E14" s="17">
        <v>227</v>
      </c>
      <c r="F14" s="21">
        <v>32.78</v>
      </c>
      <c r="G14" s="60">
        <v>153</v>
      </c>
      <c r="H14" s="61">
        <v>8.24</v>
      </c>
      <c r="I14" s="61">
        <v>8.6999999999999993</v>
      </c>
      <c r="J14" s="62">
        <v>8.6999999999999993</v>
      </c>
    </row>
    <row r="15" spans="1:10" x14ac:dyDescent="0.35">
      <c r="A15" s="16"/>
      <c r="B15" s="27" t="s">
        <v>24</v>
      </c>
      <c r="C15" s="74" t="s">
        <v>40</v>
      </c>
      <c r="D15" s="15" t="s">
        <v>41</v>
      </c>
      <c r="E15" s="11">
        <v>200</v>
      </c>
      <c r="F15" s="75">
        <v>51.47</v>
      </c>
      <c r="G15" s="34">
        <v>354.4</v>
      </c>
      <c r="H15" s="34">
        <v>15.2</v>
      </c>
      <c r="I15" s="34">
        <v>15.4</v>
      </c>
      <c r="J15" s="48">
        <v>38.6</v>
      </c>
    </row>
    <row r="16" spans="1:10" x14ac:dyDescent="0.35">
      <c r="A16" s="16"/>
      <c r="B16" s="50" t="s">
        <v>15</v>
      </c>
      <c r="C16" s="49" t="s">
        <v>42</v>
      </c>
      <c r="D16" s="76" t="s">
        <v>43</v>
      </c>
      <c r="E16" s="12">
        <v>200</v>
      </c>
      <c r="F16" s="19">
        <v>6.56</v>
      </c>
      <c r="G16" s="31">
        <v>105.22</v>
      </c>
      <c r="H16" s="35">
        <v>0.2</v>
      </c>
      <c r="I16" s="35">
        <v>0</v>
      </c>
      <c r="J16" s="65">
        <v>25.73</v>
      </c>
    </row>
    <row r="17" spans="1:10" x14ac:dyDescent="0.35">
      <c r="A17" s="16"/>
      <c r="B17" s="27" t="s">
        <v>17</v>
      </c>
      <c r="C17" s="28" t="s">
        <v>18</v>
      </c>
      <c r="D17" s="15" t="s">
        <v>19</v>
      </c>
      <c r="E17" s="12">
        <v>30</v>
      </c>
      <c r="F17" s="20">
        <v>2.84</v>
      </c>
      <c r="G17" s="23">
        <v>63</v>
      </c>
      <c r="H17" s="23">
        <v>1.8</v>
      </c>
      <c r="I17" s="23">
        <v>0.3</v>
      </c>
      <c r="J17" s="24">
        <v>12.9</v>
      </c>
    </row>
    <row r="18" spans="1:10" x14ac:dyDescent="0.35">
      <c r="A18" s="16"/>
      <c r="B18" s="27" t="s">
        <v>17</v>
      </c>
      <c r="C18" s="77" t="s">
        <v>18</v>
      </c>
      <c r="D18" s="15" t="s">
        <v>21</v>
      </c>
      <c r="E18" s="38">
        <v>30</v>
      </c>
      <c r="F18" s="19">
        <v>2.81</v>
      </c>
      <c r="G18" s="78">
        <v>57</v>
      </c>
      <c r="H18" s="79">
        <v>1.8</v>
      </c>
      <c r="I18" s="79">
        <v>0.3</v>
      </c>
      <c r="J18" s="80">
        <v>11.4</v>
      </c>
    </row>
    <row r="19" spans="1:10" x14ac:dyDescent="0.35">
      <c r="A19" s="41"/>
      <c r="B19" s="33"/>
      <c r="C19" s="36"/>
      <c r="D19" s="67"/>
      <c r="E19" s="38">
        <f>SUM(E12:E18)</f>
        <v>937</v>
      </c>
      <c r="F19" s="81">
        <f>SUM(F11:F18)</f>
        <v>152.78</v>
      </c>
      <c r="G19" s="42">
        <f>SUM(G11:G18)</f>
        <v>827.12</v>
      </c>
      <c r="H19" s="43">
        <f>SUM(H11:H18)</f>
        <v>29.62</v>
      </c>
      <c r="I19" s="43">
        <f>SUM(I11:I18)</f>
        <v>25.200000000000003</v>
      </c>
      <c r="J19" s="44">
        <f>SUM(J11:J18)</f>
        <v>114.78500000000001</v>
      </c>
    </row>
    <row r="20" spans="1:10" ht="15" thickBot="1" x14ac:dyDescent="0.4">
      <c r="A20" s="13"/>
      <c r="B20" s="29"/>
      <c r="C20" s="30"/>
      <c r="D20" s="14"/>
      <c r="E20" s="25"/>
      <c r="F20" s="82"/>
      <c r="G20" s="83"/>
      <c r="H20" s="84"/>
      <c r="I20" s="84"/>
      <c r="J20" s="8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2023-10-02T14:39:33Z</dcterms:modified>
</cp:coreProperties>
</file>