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/>
  <c r="G21" i="1"/>
  <c r="F21" i="1"/>
  <c r="J17" i="1"/>
  <c r="I17" i="1"/>
  <c r="H17" i="1"/>
  <c r="G17" i="1"/>
  <c r="J16" i="1"/>
  <c r="I16" i="1"/>
  <c r="H16" i="1"/>
  <c r="G16" i="1"/>
  <c r="J13" i="1"/>
  <c r="I13" i="1"/>
  <c r="H13" i="1"/>
  <c r="G13" i="1"/>
  <c r="J12" i="1"/>
  <c r="J21" i="1" s="1"/>
  <c r="I12" i="1"/>
  <c r="I21" i="1" s="1"/>
  <c r="H12" i="1"/>
  <c r="H21" i="1" s="1"/>
  <c r="G12" i="1"/>
  <c r="H10" i="1"/>
  <c r="J8" i="1"/>
  <c r="I8" i="1"/>
  <c r="H8" i="1"/>
  <c r="G8" i="1"/>
  <c r="J6" i="1"/>
  <c r="J5" i="1"/>
  <c r="J10" i="1" s="1"/>
  <c r="I5" i="1"/>
  <c r="H5" i="1"/>
  <c r="G5" i="1"/>
  <c r="I4" i="1"/>
  <c r="I10" i="1" s="1"/>
  <c r="H4" i="1"/>
  <c r="G4" i="1"/>
  <c r="G10" i="1" s="1"/>
  <c r="F4" i="1"/>
  <c r="F10" i="1" s="1"/>
</calcChain>
</file>

<file path=xl/sharedStrings.xml><?xml version="1.0" encoding="utf-8"?>
<sst xmlns="http://schemas.openxmlformats.org/spreadsheetml/2006/main" count="62" uniqueCount="49">
  <si>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</si>
  <si>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</si>
  <si>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</si>
  <si>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</si>
  <si>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</si>
  <si>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</si>
  <si>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</si>
  <si>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</si>
  <si>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</si>
  <si>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</si>
  <si>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</si>
  <si>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</si>
  <si>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</si>
  <si>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</si>
  <si>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</si>
  <si>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</si>
  <si>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</si>
  <si>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</si>
  <si>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</si>
  <si>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закуска</t>
  </si>
  <si>
    <t>фрукты</t>
  </si>
  <si>
    <t>акт</t>
  </si>
  <si>
    <t>Яблоко</t>
  </si>
  <si>
    <t>№ 15 сб.2015 г.</t>
  </si>
  <si>
    <t>Сыр</t>
  </si>
  <si>
    <t>гор.блюдо</t>
  </si>
  <si>
    <t>№ 182 сб.2011г.</t>
  </si>
  <si>
    <t>Каша пшённая с маслом сливочным</t>
  </si>
  <si>
    <t>№ 54-2гн-2020</t>
  </si>
  <si>
    <t>Чай с сахаром</t>
  </si>
  <si>
    <t>Снежок</t>
  </si>
  <si>
    <t>Булочка утренняя к чаю творожная</t>
  </si>
  <si>
    <t>Хлеб пшеничный</t>
  </si>
  <si>
    <t>Т.32 сб.1981 г.</t>
  </si>
  <si>
    <t>Редис с маслом</t>
  </si>
  <si>
    <t>1 блюдо</t>
  </si>
  <si>
    <t>№ 101,241 сб.2011г</t>
  </si>
  <si>
    <t>Суп карт. с крупой греч., укропом,говяд. отвар.</t>
  </si>
  <si>
    <t>2 блюдо</t>
  </si>
  <si>
    <t>№ 294 сб.2011г.</t>
  </si>
  <si>
    <t>Биточки из птицы</t>
  </si>
  <si>
    <t>гарнир</t>
  </si>
  <si>
    <t>№ 312 сб.2011г.</t>
  </si>
  <si>
    <t>Картофельное пюре</t>
  </si>
  <si>
    <t>Чеснок</t>
  </si>
  <si>
    <t>№ 342 сб.2011г.</t>
  </si>
  <si>
    <t>Компот из груш</t>
  </si>
  <si>
    <t>Хлеб  ржано-пшеничный</t>
  </si>
  <si>
    <t>2023-10-02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</si>
</sst>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3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5" xfId="0" applyFont="1" applyBorder="1"/>
    <xf numFmtId="0" fontId="4" fillId="2" borderId="22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0" borderId="13" xfId="0" applyFont="1" applyBorder="1"/>
    <xf numFmtId="0" fontId="1" fillId="2" borderId="26" xfId="0" applyFont="1" applyFill="1" applyBorder="1"/>
    <xf numFmtId="0" fontId="4" fillId="0" borderId="22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2" fontId="4" fillId="2" borderId="20" xfId="1" applyNumberFormat="1" applyFont="1" applyFill="1" applyBorder="1" applyAlignment="1"/>
    <xf numFmtId="2" fontId="1" fillId="0" borderId="3" xfId="0" applyNumberFormat="1" applyFont="1" applyFill="1" applyBorder="1" applyAlignment="1">
      <alignment horizontal="left"/>
    </xf>
    <xf numFmtId="2" fontId="4" fillId="2" borderId="22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164" fontId="4" fillId="2" borderId="29" xfId="0" applyNumberFormat="1" applyFont="1" applyFill="1" applyBorder="1" applyAlignment="1">
      <alignment horizontal="right"/>
    </xf>
    <xf numFmtId="0" fontId="4" fillId="2" borderId="20" xfId="0" applyFont="1" applyFill="1" applyBorder="1"/>
    <xf numFmtId="164" fontId="4" fillId="2" borderId="30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20" xfId="1" applyFont="1" applyFill="1" applyBorder="1"/>
    <xf numFmtId="2" fontId="4" fillId="2" borderId="30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2" fontId="1" fillId="2" borderId="31" xfId="0" applyNumberFormat="1" applyFont="1" applyFill="1" applyBorder="1" applyAlignment="1">
      <alignment horizontal="left"/>
    </xf>
    <xf numFmtId="0" fontId="4" fillId="2" borderId="32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2" xfId="1" applyNumberFormat="1" applyFont="1" applyFill="1" applyBorder="1" applyAlignment="1"/>
    <xf numFmtId="164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2" borderId="12" xfId="0" applyFont="1" applyFill="1" applyBorder="1"/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0" t="s">
        <v>13</v>
      </c>
      <c r="C1" s="81"/>
      <c r="D1" s="82"/>
      <c r="E1" s="1" t="s">
        <v>10</v>
      </c>
      <c r="F1" s="2"/>
      <c r="G1" s="1"/>
      <c r="H1" s="1"/>
      <c r="I1" s="1" t="s">
        <v>1</v>
      </c>
      <c r="J1" s="3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19</v>
      </c>
      <c r="C4" s="35" t="s">
        <v>23</v>
      </c>
      <c r="D4" s="42" t="s">
        <v>24</v>
      </c>
      <c r="E4" s="36">
        <v>35</v>
      </c>
      <c r="F4" s="19">
        <f>3.7*5.79</f>
        <v>21.423000000000002</v>
      </c>
      <c r="G4" s="38">
        <f>107.5/0.3*0.35</f>
        <v>125.41666666666667</v>
      </c>
      <c r="H4" s="31">
        <f>7/0.3*0.35</f>
        <v>8.1666666666666679</v>
      </c>
      <c r="I4" s="31">
        <f>8.8/0.3*0.35</f>
        <v>10.266666666666667</v>
      </c>
      <c r="J4" s="32">
        <v>0</v>
      </c>
    </row>
    <row r="5" spans="1:10" x14ac:dyDescent="0.25">
      <c r="A5" s="16"/>
      <c r="B5" s="10" t="s">
        <v>25</v>
      </c>
      <c r="C5" s="30" t="s">
        <v>26</v>
      </c>
      <c r="D5" s="37" t="s">
        <v>27</v>
      </c>
      <c r="E5" s="11">
        <v>160</v>
      </c>
      <c r="F5" s="20">
        <v>15.78</v>
      </c>
      <c r="G5" s="31">
        <f>295.33/0.21*0.16</f>
        <v>225.01333333333332</v>
      </c>
      <c r="H5" s="31">
        <f>5.8/0.21*0.16</f>
        <v>4.4190476190476193</v>
      </c>
      <c r="I5" s="31">
        <f>10.66/0.21*0.16</f>
        <v>8.1219047619047622</v>
      </c>
      <c r="J5" s="32">
        <f>42.66/0.211</f>
        <v>202.18009478672985</v>
      </c>
    </row>
    <row r="6" spans="1:10" x14ac:dyDescent="0.25">
      <c r="A6" s="16"/>
      <c r="B6" s="40" t="s">
        <v>15</v>
      </c>
      <c r="C6" s="46" t="s">
        <v>28</v>
      </c>
      <c r="D6" s="37" t="s">
        <v>29</v>
      </c>
      <c r="E6" s="11">
        <v>200</v>
      </c>
      <c r="F6" s="20">
        <v>1.42</v>
      </c>
      <c r="G6" s="33">
        <v>27.9</v>
      </c>
      <c r="H6" s="33">
        <v>0.3</v>
      </c>
      <c r="I6" s="33">
        <v>0.02</v>
      </c>
      <c r="J6" s="34">
        <f>6.7/0.21*0.16</f>
        <v>5.1047619047619053</v>
      </c>
    </row>
    <row r="7" spans="1:10" x14ac:dyDescent="0.25">
      <c r="A7" s="16"/>
      <c r="B7" s="10" t="s">
        <v>15</v>
      </c>
      <c r="C7" s="24" t="s">
        <v>18</v>
      </c>
      <c r="D7" s="42" t="s">
        <v>30</v>
      </c>
      <c r="E7" s="36">
        <v>200</v>
      </c>
      <c r="F7" s="47">
        <v>42</v>
      </c>
      <c r="G7" s="48">
        <v>83</v>
      </c>
      <c r="H7" s="48">
        <v>5.2</v>
      </c>
      <c r="I7" s="48">
        <v>64</v>
      </c>
      <c r="J7" s="49">
        <v>22</v>
      </c>
    </row>
    <row r="8" spans="1:10" x14ac:dyDescent="0.25">
      <c r="A8" s="16"/>
      <c r="B8" s="23" t="s">
        <v>17</v>
      </c>
      <c r="C8" s="24" t="s">
        <v>18</v>
      </c>
      <c r="D8" s="15" t="s">
        <v>31</v>
      </c>
      <c r="E8" s="11">
        <v>90</v>
      </c>
      <c r="F8" s="20">
        <v>22.67</v>
      </c>
      <c r="G8" s="38">
        <f>555*0.9</f>
        <v>499.5</v>
      </c>
      <c r="H8" s="38">
        <f>15*0.9</f>
        <v>13.5</v>
      </c>
      <c r="I8" s="38">
        <f>12*0.9</f>
        <v>10.8</v>
      </c>
      <c r="J8" s="39">
        <f>97*0.9</f>
        <v>87.3</v>
      </c>
    </row>
    <row r="9" spans="1:10" x14ac:dyDescent="0.25">
      <c r="A9" s="16"/>
      <c r="B9" s="23" t="s">
        <v>17</v>
      </c>
      <c r="C9" s="24" t="s">
        <v>18</v>
      </c>
      <c r="D9" s="15" t="s">
        <v>32</v>
      </c>
      <c r="E9" s="11">
        <v>30</v>
      </c>
      <c r="F9" s="18">
        <v>2.71</v>
      </c>
      <c r="G9" s="21">
        <v>63</v>
      </c>
      <c r="H9" s="21">
        <v>1.8</v>
      </c>
      <c r="I9" s="21">
        <v>0.3</v>
      </c>
      <c r="J9" s="22">
        <v>12.9</v>
      </c>
    </row>
    <row r="10" spans="1:10" x14ac:dyDescent="0.25">
      <c r="A10" s="27"/>
      <c r="B10" s="43"/>
      <c r="C10" s="44"/>
      <c r="D10" s="50"/>
      <c r="E10" s="12">
        <f t="shared" ref="E10:J10" si="0">SUM(E4:E9)</f>
        <v>715</v>
      </c>
      <c r="F10" s="28">
        <f t="shared" si="0"/>
        <v>106.003</v>
      </c>
      <c r="G10" s="51">
        <f t="shared" si="0"/>
        <v>1023.8299999999999</v>
      </c>
      <c r="H10" s="52">
        <f t="shared" si="0"/>
        <v>33.385714285714286</v>
      </c>
      <c r="I10" s="52">
        <f t="shared" si="0"/>
        <v>93.508571428571429</v>
      </c>
      <c r="J10" s="53">
        <f t="shared" si="0"/>
        <v>329.48485669149176</v>
      </c>
    </row>
    <row r="11" spans="1:10" ht="15.75" thickBot="1" x14ac:dyDescent="0.3">
      <c r="A11" s="27"/>
      <c r="B11" s="43"/>
      <c r="C11" s="44"/>
      <c r="D11" s="54"/>
      <c r="E11" s="12"/>
      <c r="F11" s="45"/>
      <c r="G11" s="55"/>
      <c r="H11" s="56"/>
      <c r="I11" s="56"/>
      <c r="J11" s="57"/>
    </row>
    <row r="12" spans="1:10" x14ac:dyDescent="0.25">
      <c r="A12" s="17" t="s">
        <v>9</v>
      </c>
      <c r="B12" s="41" t="s">
        <v>20</v>
      </c>
      <c r="C12" s="58" t="s">
        <v>21</v>
      </c>
      <c r="D12" s="59" t="s">
        <v>22</v>
      </c>
      <c r="E12" s="60">
        <v>170</v>
      </c>
      <c r="F12" s="61">
        <v>27.03</v>
      </c>
      <c r="G12" s="62">
        <f>47*1.7</f>
        <v>79.899999999999991</v>
      </c>
      <c r="H12" s="62">
        <f>0.4*1.7</f>
        <v>0.68</v>
      </c>
      <c r="I12" s="62">
        <f>0.4*1.7</f>
        <v>0.68</v>
      </c>
      <c r="J12" s="63">
        <f>9.8*1.7</f>
        <v>16.66</v>
      </c>
    </row>
    <row r="13" spans="1:10" x14ac:dyDescent="0.25">
      <c r="A13" s="16"/>
      <c r="B13" s="10" t="s">
        <v>19</v>
      </c>
      <c r="C13" s="35" t="s">
        <v>33</v>
      </c>
      <c r="D13" s="42" t="s">
        <v>34</v>
      </c>
      <c r="E13" s="36">
        <v>80</v>
      </c>
      <c r="F13" s="19">
        <v>14.95</v>
      </c>
      <c r="G13" s="64">
        <f>20*0.7+0.1*899</f>
        <v>103.9</v>
      </c>
      <c r="H13" s="65">
        <f>1.2*0.7</f>
        <v>0.84</v>
      </c>
      <c r="I13" s="65">
        <f>0.1*0.7+0.1*99.9</f>
        <v>10.060000000000002</v>
      </c>
      <c r="J13" s="66">
        <f>3.4*0.7</f>
        <v>2.38</v>
      </c>
    </row>
    <row r="14" spans="1:10" x14ac:dyDescent="0.25">
      <c r="A14" s="16"/>
      <c r="B14" s="10" t="s">
        <v>35</v>
      </c>
      <c r="C14" s="30" t="s">
        <v>36</v>
      </c>
      <c r="D14" s="42" t="s">
        <v>37</v>
      </c>
      <c r="E14" s="36">
        <v>227</v>
      </c>
      <c r="F14" s="19">
        <v>32.770000000000003</v>
      </c>
      <c r="G14" s="31">
        <v>138.6</v>
      </c>
      <c r="H14" s="31">
        <v>8.3699999999999992</v>
      </c>
      <c r="I14" s="31">
        <v>6.9</v>
      </c>
      <c r="J14" s="32">
        <v>9.6</v>
      </c>
    </row>
    <row r="15" spans="1:10" x14ac:dyDescent="0.25">
      <c r="A15" s="16"/>
      <c r="B15" s="67" t="s">
        <v>38</v>
      </c>
      <c r="C15" s="68" t="s">
        <v>39</v>
      </c>
      <c r="D15" s="15" t="s">
        <v>40</v>
      </c>
      <c r="E15" s="11">
        <v>90</v>
      </c>
      <c r="F15" s="20">
        <v>36.5</v>
      </c>
      <c r="G15" s="31">
        <v>127.1</v>
      </c>
      <c r="H15" s="31">
        <v>14.4</v>
      </c>
      <c r="I15" s="31">
        <v>3.3</v>
      </c>
      <c r="J15" s="31">
        <v>10.1</v>
      </c>
    </row>
    <row r="16" spans="1:10" x14ac:dyDescent="0.25">
      <c r="A16" s="16"/>
      <c r="B16" s="40" t="s">
        <v>41</v>
      </c>
      <c r="C16" s="30" t="s">
        <v>42</v>
      </c>
      <c r="D16" s="15" t="s">
        <v>43</v>
      </c>
      <c r="E16" s="11">
        <v>150</v>
      </c>
      <c r="F16" s="20">
        <v>16.920000000000002</v>
      </c>
      <c r="G16" s="31">
        <f>194.4/0.2*0.15</f>
        <v>145.79999999999998</v>
      </c>
      <c r="H16" s="31">
        <f>4.13/0.2*0.15</f>
        <v>3.0974999999999997</v>
      </c>
      <c r="I16" s="31">
        <f>8/0.2*0.15</f>
        <v>6</v>
      </c>
      <c r="J16" s="32">
        <f>9.1/0.2*0.15</f>
        <v>6.8249999999999984</v>
      </c>
    </row>
    <row r="17" spans="1:10" x14ac:dyDescent="0.25">
      <c r="A17" s="16"/>
      <c r="B17" s="10" t="s">
        <v>19</v>
      </c>
      <c r="C17" s="35" t="s">
        <v>33</v>
      </c>
      <c r="D17" s="37" t="s">
        <v>44</v>
      </c>
      <c r="E17" s="11">
        <v>3</v>
      </c>
      <c r="F17" s="19">
        <v>0.83</v>
      </c>
      <c r="G17" s="64">
        <f>0.03*149</f>
        <v>4.47</v>
      </c>
      <c r="H17" s="64">
        <f>6.5*0.03</f>
        <v>0.19500000000000001</v>
      </c>
      <c r="I17" s="65">
        <f>0.5*0.03</f>
        <v>1.4999999999999999E-2</v>
      </c>
      <c r="J17" s="66">
        <f>29.9*0.03</f>
        <v>0.89699999999999991</v>
      </c>
    </row>
    <row r="18" spans="1:10" x14ac:dyDescent="0.25">
      <c r="A18" s="16"/>
      <c r="B18" s="40" t="s">
        <v>15</v>
      </c>
      <c r="C18" s="68" t="s">
        <v>45</v>
      </c>
      <c r="D18" s="15" t="s">
        <v>46</v>
      </c>
      <c r="E18" s="12">
        <v>200</v>
      </c>
      <c r="F18" s="18">
        <v>10.72</v>
      </c>
      <c r="G18" s="69">
        <v>114.6</v>
      </c>
      <c r="H18" s="69">
        <v>0.1</v>
      </c>
      <c r="I18" s="69">
        <v>0.1</v>
      </c>
      <c r="J18" s="70">
        <v>27.9</v>
      </c>
    </row>
    <row r="19" spans="1:10" x14ac:dyDescent="0.25">
      <c r="A19" s="16"/>
      <c r="B19" s="23" t="s">
        <v>17</v>
      </c>
      <c r="C19" s="24" t="s">
        <v>18</v>
      </c>
      <c r="D19" s="15" t="s">
        <v>32</v>
      </c>
      <c r="E19" s="12">
        <v>30</v>
      </c>
      <c r="F19" s="18">
        <v>2.71</v>
      </c>
      <c r="G19" s="21">
        <v>63</v>
      </c>
      <c r="H19" s="21">
        <v>1.8</v>
      </c>
      <c r="I19" s="21">
        <v>0.3</v>
      </c>
      <c r="J19" s="22">
        <v>12.9</v>
      </c>
    </row>
    <row r="20" spans="1:10" x14ac:dyDescent="0.25">
      <c r="A20" s="16"/>
      <c r="B20" s="23" t="s">
        <v>17</v>
      </c>
      <c r="C20" s="68" t="s">
        <v>18</v>
      </c>
      <c r="D20" s="15" t="s">
        <v>47</v>
      </c>
      <c r="E20" s="71">
        <v>30</v>
      </c>
      <c r="F20" s="28">
        <v>2.67</v>
      </c>
      <c r="G20" s="72">
        <v>57</v>
      </c>
      <c r="H20" s="73">
        <v>1.8</v>
      </c>
      <c r="I20" s="73">
        <v>0.3</v>
      </c>
      <c r="J20" s="74">
        <v>11.4</v>
      </c>
    </row>
    <row r="21" spans="1:10" x14ac:dyDescent="0.25">
      <c r="A21" s="27"/>
      <c r="B21" s="43"/>
      <c r="C21" s="44"/>
      <c r="D21" s="54"/>
      <c r="E21" s="71">
        <f>SUM(E12:E20)</f>
        <v>980</v>
      </c>
      <c r="F21" s="75">
        <f>SUM(F11:F20)</f>
        <v>145.10000000000002</v>
      </c>
      <c r="G21" s="51">
        <f>SUM(G11:G20)</f>
        <v>834.37</v>
      </c>
      <c r="H21" s="52">
        <f>SUM(H11:H20)</f>
        <v>31.282500000000002</v>
      </c>
      <c r="I21" s="52">
        <f>SUM(I11:I20)</f>
        <v>27.655000000000005</v>
      </c>
      <c r="J21" s="53">
        <f>SUM(J12:J20)</f>
        <v>98.662000000000006</v>
      </c>
    </row>
    <row r="22" spans="1:10" ht="15.75" thickBot="1" x14ac:dyDescent="0.3">
      <c r="A22" s="13"/>
      <c r="B22" s="25"/>
      <c r="C22" s="26"/>
      <c r="D22" s="14"/>
      <c r="E22" s="29"/>
      <c r="F22" s="76"/>
      <c r="G22" s="77"/>
      <c r="H22" s="78"/>
      <c r="I22" s="78"/>
      <c r="J22" s="7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2023-10-01T22:38:41Z</dcterms:modified>
</cp:coreProperties>
</file>