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80" windowHeight="70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16" i="1"/>
  <c r="J13" i="1"/>
  <c r="J12" i="1"/>
  <c r="J16" i="1" s="1"/>
  <c r="I12" i="1"/>
  <c r="H12" i="1"/>
  <c r="G12" i="1"/>
  <c r="J11" i="1"/>
  <c r="I11" i="1"/>
  <c r="H11" i="1"/>
  <c r="J9" i="1"/>
  <c r="I9" i="1"/>
  <c r="H9" i="1"/>
  <c r="G9" i="1"/>
  <c r="F9" i="1"/>
  <c r="F16" i="1" s="1"/>
  <c r="H7" i="1"/>
  <c r="J6" i="1"/>
  <c r="I6" i="1"/>
  <c r="H6" i="1"/>
  <c r="G6" i="1"/>
  <c r="F6" i="1"/>
  <c r="F7" i="1" s="1"/>
  <c r="J5" i="1"/>
  <c r="J4" i="1"/>
  <c r="J7" i="1" s="1"/>
  <c r="I4" i="1"/>
  <c r="I7" i="1" s="1"/>
  <c r="H4" i="1"/>
  <c r="G4" i="1"/>
  <c r="G7" i="1" s="1"/>
  <c r="I16" i="1" l="1"/>
  <c r="H16" i="1"/>
  <c r="G16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<sst xmlns="http://schemas.openxmlformats.org/spreadsheetml/2006/main" count="47" uniqueCount="41">
  <si>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</si>
  <si>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</si>
  <si>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</si>
  <si>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</si>
  <si>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</si>
  <si>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</si>
  <si>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</si>
  <si>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</si>
  <si>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</si>
  <si>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</si>
  <si>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</si>
  <si>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</si>
  <si>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</si>
  <si>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</si>
  <si>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</si>
  <si>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</si>
  <si>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</si>
  <si>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</si>
  <si>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</si>
  <si>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</si>
  <si>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</si>
  <si>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</si>
  <si>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</si>
  <si>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№ 54-2гн-2020</t>
  </si>
  <si>
    <t>Чай с сахаром</t>
  </si>
  <si>
    <t>Хлеб  ржано-пшеничный</t>
  </si>
  <si>
    <t>№ 268 сб.2011г.</t>
  </si>
  <si>
    <t>гарнир</t>
  </si>
  <si>
    <t>2024-01-11</t>
  </si>
  <si>
    <t>№ 223 сб.2011г.</t>
  </si>
  <si>
    <t>Запеканка из творога со сгущ. молоком</t>
  </si>
  <si>
    <t>сладкое</t>
  </si>
  <si>
    <t>Печенье</t>
  </si>
  <si>
    <t>фрукты</t>
  </si>
  <si>
    <t>акт</t>
  </si>
  <si>
    <t>Мандарин</t>
  </si>
  <si>
    <t>№ 102,241 сб.2011г.</t>
  </si>
  <si>
    <t>Суп картоф. с горохом.гов. отварной</t>
  </si>
  <si>
    <t>Котлета из говядины</t>
  </si>
  <si>
    <t>№ 302 сб.2011г.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</si>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</sst>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1">
    <xf numFmtId="0" fontId="0" fillId="0" borderId="0" xfId="0"/>
    <xf numFmtId="49" fontId="1" fillId="2" borderId="6" xfId="0" applyNumberFormat="1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6" xfId="0" applyFont="1" applyFill="1" applyBorder="1"/>
    <xf numFmtId="2" fontId="5" fillId="2" borderId="9" xfId="1" applyNumberFormat="1" applyFont="1" applyFill="1" applyBorder="1" applyAlignment="1"/>
    <xf numFmtId="164" fontId="5" fillId="0" borderId="1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4" fillId="0" borderId="20" xfId="0" applyFont="1" applyBorder="1"/>
    <xf numFmtId="2" fontId="5" fillId="2" borderId="1" xfId="1" applyNumberFormat="1" applyFont="1" applyFill="1" applyBorder="1" applyAlignment="1">
      <alignment horizontal="right"/>
    </xf>
    <xf numFmtId="0" fontId="1" fillId="0" borderId="21" xfId="0" applyFont="1" applyBorder="1"/>
    <xf numFmtId="164" fontId="5" fillId="2" borderId="1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1" fillId="2" borderId="5" xfId="0" applyFont="1" applyFill="1" applyBorder="1"/>
    <xf numFmtId="164" fontId="5" fillId="0" borderId="1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2" fontId="5" fillId="2" borderId="1" xfId="1" applyNumberFormat="1" applyFont="1" applyFill="1" applyBorder="1" applyAlignment="1"/>
    <xf numFmtId="164" fontId="5" fillId="2" borderId="1" xfId="0" applyNumberFormat="1" applyFont="1" applyFill="1" applyBorder="1" applyAlignment="1"/>
    <xf numFmtId="164" fontId="5" fillId="2" borderId="4" xfId="0" applyNumberFormat="1" applyFont="1" applyFill="1" applyBorder="1" applyAlignment="1"/>
    <xf numFmtId="0" fontId="1" fillId="2" borderId="21" xfId="0" applyFont="1" applyFill="1" applyBorder="1"/>
    <xf numFmtId="0" fontId="1" fillId="0" borderId="22" xfId="0" applyFont="1" applyBorder="1"/>
    <xf numFmtId="0" fontId="1" fillId="2" borderId="23" xfId="0" applyFont="1" applyFill="1" applyBorder="1"/>
    <xf numFmtId="2" fontId="5" fillId="2" borderId="10" xfId="1" applyNumberFormat="1" applyFont="1" applyFill="1" applyBorder="1" applyAlignment="1"/>
    <xf numFmtId="2" fontId="5" fillId="2" borderId="26" xfId="0" applyNumberFormat="1" applyFont="1" applyFill="1" applyBorder="1" applyAlignment="1"/>
    <xf numFmtId="2" fontId="5" fillId="2" borderId="10" xfId="0" applyNumberFormat="1" applyFont="1" applyFill="1" applyBorder="1" applyAlignment="1"/>
    <xf numFmtId="2" fontId="5" fillId="2" borderId="11" xfId="0" applyNumberFormat="1" applyFont="1" applyFill="1" applyBorder="1" applyAlignment="1"/>
    <xf numFmtId="0" fontId="4" fillId="0" borderId="27" xfId="0" applyFont="1" applyBorder="1"/>
    <xf numFmtId="0" fontId="1" fillId="2" borderId="19" xfId="0" applyFont="1" applyFill="1" applyBorder="1"/>
    <xf numFmtId="0" fontId="1" fillId="0" borderId="16" xfId="0" applyFont="1" applyBorder="1"/>
    <xf numFmtId="0" fontId="1" fillId="0" borderId="5" xfId="0" applyFont="1" applyBorder="1"/>
    <xf numFmtId="164" fontId="5" fillId="2" borderId="2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164" fontId="5" fillId="2" borderId="28" xfId="0" applyNumberFormat="1" applyFont="1" applyFill="1" applyBorder="1" applyAlignment="1">
      <alignment vertical="center"/>
    </xf>
    <xf numFmtId="164" fontId="5" fillId="2" borderId="30" xfId="0" applyNumberFormat="1" applyFont="1" applyFill="1" applyBorder="1" applyAlignment="1">
      <alignment vertical="center"/>
    </xf>
    <xf numFmtId="0" fontId="5" fillId="2" borderId="17" xfId="2" applyNumberFormat="1" applyFont="1" applyFill="1" applyBorder="1" applyAlignment="1">
      <alignment horizontal="center"/>
    </xf>
    <xf numFmtId="0" fontId="5" fillId="0" borderId="16" xfId="0" applyFont="1" applyBorder="1"/>
    <xf numFmtId="0" fontId="5" fillId="2" borderId="3" xfId="2" applyNumberFormat="1" applyFont="1" applyFill="1" applyBorder="1" applyAlignment="1">
      <alignment horizontal="center"/>
    </xf>
    <xf numFmtId="0" fontId="5" fillId="2" borderId="16" xfId="0" applyFont="1" applyFill="1" applyBorder="1"/>
    <xf numFmtId="2" fontId="1" fillId="0" borderId="21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5" fillId="2" borderId="19" xfId="0" applyFont="1" applyFill="1" applyBorder="1"/>
    <xf numFmtId="0" fontId="5" fillId="2" borderId="24" xfId="1" applyFont="1" applyFill="1" applyBorder="1"/>
    <xf numFmtId="0" fontId="1" fillId="2" borderId="25" xfId="0" applyFont="1" applyFill="1" applyBorder="1" applyAlignment="1">
      <alignment horizontal="center"/>
    </xf>
    <xf numFmtId="0" fontId="1" fillId="2" borderId="15" xfId="0" applyFont="1" applyFill="1" applyBorder="1"/>
    <xf numFmtId="0" fontId="5" fillId="2" borderId="32" xfId="2" applyNumberFormat="1" applyFont="1" applyFill="1" applyBorder="1" applyAlignment="1">
      <alignment horizontal="center"/>
    </xf>
    <xf numFmtId="2" fontId="5" fillId="2" borderId="33" xfId="1" applyNumberFormat="1" applyFont="1" applyFill="1" applyBorder="1" applyAlignment="1"/>
    <xf numFmtId="164" fontId="5" fillId="0" borderId="9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/>
    <xf numFmtId="0" fontId="5" fillId="2" borderId="29" xfId="0" applyFont="1" applyFill="1" applyBorder="1"/>
    <xf numFmtId="164" fontId="5" fillId="2" borderId="1" xfId="1" applyNumberFormat="1" applyFont="1" applyFill="1" applyBorder="1" applyAlignment="1"/>
    <xf numFmtId="2" fontId="1" fillId="2" borderId="10" xfId="0" applyNumberFormat="1" applyFont="1" applyFill="1" applyBorder="1" applyAlignment="1"/>
    <xf numFmtId="164" fontId="5" fillId="2" borderId="26" xfId="0" applyNumberFormat="1" applyFont="1" applyFill="1" applyBorder="1" applyAlignment="1"/>
    <xf numFmtId="164" fontId="5" fillId="2" borderId="10" xfId="0" applyNumberFormat="1" applyFont="1" applyFill="1" applyBorder="1" applyAlignment="1"/>
    <xf numFmtId="164" fontId="5" fillId="2" borderId="11" xfId="0" applyNumberFormat="1" applyFont="1" applyFill="1" applyBorder="1" applyAlignment="1"/>
    <xf numFmtId="0" fontId="4" fillId="0" borderId="22" xfId="0" applyFont="1" applyBorder="1"/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2" borderId="37" xfId="0" applyNumberFormat="1" applyFont="1" applyFill="1" applyBorder="1" applyAlignment="1">
      <alignment horizontal="left"/>
    </xf>
    <xf numFmtId="0" fontId="5" fillId="2" borderId="38" xfId="0" applyFont="1" applyFill="1" applyBorder="1"/>
    <xf numFmtId="0" fontId="5" fillId="2" borderId="9" xfId="2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right"/>
    </xf>
    <xf numFmtId="164" fontId="5" fillId="2" borderId="18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center"/>
    </xf>
    <xf numFmtId="0" fontId="4" fillId="0" borderId="39" xfId="0" applyFont="1" applyBorder="1"/>
    <xf numFmtId="0" fontId="1" fillId="2" borderId="31" xfId="0" applyFont="1" applyFill="1" applyBorder="1"/>
    <xf numFmtId="0" fontId="1" fillId="0" borderId="40" xfId="0" applyFont="1" applyBorder="1"/>
    <xf numFmtId="0" fontId="5" fillId="0" borderId="31" xfId="0" applyFont="1" applyBorder="1"/>
    <xf numFmtId="164" fontId="5" fillId="0" borderId="33" xfId="0" applyNumberFormat="1" applyFont="1" applyFill="1" applyBorder="1" applyAlignment="1">
      <alignment horizontal="right"/>
    </xf>
    <xf numFmtId="164" fontId="5" fillId="0" borderId="33" xfId="0" applyNumberFormat="1" applyFont="1" applyFill="1" applyBorder="1" applyAlignment="1">
      <alignment horizontal="right" vertical="center"/>
    </xf>
    <xf numFmtId="164" fontId="5" fillId="0" borderId="34" xfId="0" applyNumberFormat="1" applyFont="1" applyFill="1" applyBorder="1" applyAlignment="1">
      <alignment horizontal="right" vertical="center"/>
    </xf>
    <xf numFmtId="0" fontId="4" fillId="0" borderId="41" xfId="0" applyFont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B15" sqref="B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2" t="s">
        <v>0</v>
      </c>
      <c r="B1" s="64" t="s">
        <v>20</v>
      </c>
      <c r="C1" s="65"/>
      <c r="D1" s="66"/>
      <c r="E1" s="2" t="s">
        <v>10</v>
      </c>
      <c r="F1" s="3"/>
      <c r="G1" s="2"/>
      <c r="H1" s="2"/>
      <c r="I1" s="2" t="s">
        <v>1</v>
      </c>
      <c r="J1" s="1" t="s">
        <v>28</v>
      </c>
    </row>
    <row r="2" spans="1:10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4">
      <c r="A3" s="4" t="s">
        <v>21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73" t="s">
        <v>22</v>
      </c>
      <c r="B4" s="74" t="s">
        <v>18</v>
      </c>
      <c r="C4" s="75" t="s">
        <v>29</v>
      </c>
      <c r="D4" s="76" t="s">
        <v>30</v>
      </c>
      <c r="E4" s="51">
        <v>175</v>
      </c>
      <c r="F4" s="52">
        <v>96.87</v>
      </c>
      <c r="G4" s="77">
        <f>485*0.75</f>
        <v>363.75</v>
      </c>
      <c r="H4" s="78">
        <f>6*0.75</f>
        <v>4.5</v>
      </c>
      <c r="I4" s="78">
        <f>22*0.75</f>
        <v>16.5</v>
      </c>
      <c r="J4" s="79">
        <f>49*0.75</f>
        <v>36.75</v>
      </c>
    </row>
    <row r="5" spans="1:10" x14ac:dyDescent="0.35">
      <c r="A5" s="80"/>
      <c r="B5" s="16" t="s">
        <v>13</v>
      </c>
      <c r="C5" s="45" t="s">
        <v>23</v>
      </c>
      <c r="D5" s="42" t="s">
        <v>24</v>
      </c>
      <c r="E5" s="43">
        <v>200</v>
      </c>
      <c r="F5" s="15">
        <v>1.43</v>
      </c>
      <c r="G5" s="17">
        <v>27.9</v>
      </c>
      <c r="H5" s="17">
        <v>0.3</v>
      </c>
      <c r="I5" s="17">
        <v>0.02</v>
      </c>
      <c r="J5" s="18">
        <f>6.7/0.21*0.16</f>
        <v>5.1047619047619053</v>
      </c>
    </row>
    <row r="6" spans="1:10" x14ac:dyDescent="0.35">
      <c r="A6" s="14"/>
      <c r="B6" s="10" t="s">
        <v>31</v>
      </c>
      <c r="C6" s="19" t="s">
        <v>15</v>
      </c>
      <c r="D6" s="44" t="s">
        <v>32</v>
      </c>
      <c r="E6" s="43">
        <v>50</v>
      </c>
      <c r="F6" s="15">
        <f>0.05*224</f>
        <v>11.200000000000001</v>
      </c>
      <c r="G6" s="12">
        <f>417*0.5</f>
        <v>208.5</v>
      </c>
      <c r="H6" s="12">
        <f>7.5*0.5</f>
        <v>3.75</v>
      </c>
      <c r="I6" s="12">
        <f>9.8*0.5</f>
        <v>4.9000000000000004</v>
      </c>
      <c r="J6" s="13">
        <f>74.4*0.5</f>
        <v>37.200000000000003</v>
      </c>
    </row>
    <row r="7" spans="1:10" x14ac:dyDescent="0.35">
      <c r="A7" s="14"/>
      <c r="B7" s="25"/>
      <c r="C7" s="25"/>
      <c r="D7" s="47"/>
      <c r="E7" s="72">
        <f>SUM(E4:E6)</f>
        <v>425</v>
      </c>
      <c r="F7" s="15">
        <f>SUM(F4:F6)</f>
        <v>109.50000000000001</v>
      </c>
      <c r="G7" s="12">
        <f>SUM(G4:G6)</f>
        <v>600.15</v>
      </c>
      <c r="H7" s="12">
        <f>SUM(H4:H6)</f>
        <v>8.5500000000000007</v>
      </c>
      <c r="I7" s="12">
        <f>SUM(I4:I6)</f>
        <v>21.42</v>
      </c>
      <c r="J7" s="13">
        <f>SUM(J4:J6)</f>
        <v>79.054761904761904</v>
      </c>
    </row>
    <row r="8" spans="1:10" ht="15" thickBot="1" x14ac:dyDescent="0.4">
      <c r="A8" s="26"/>
      <c r="B8" s="27"/>
      <c r="C8" s="27"/>
      <c r="D8" s="48"/>
      <c r="E8" s="49"/>
      <c r="F8" s="28"/>
      <c r="G8" s="29"/>
      <c r="H8" s="30"/>
      <c r="I8" s="30"/>
      <c r="J8" s="31"/>
    </row>
    <row r="9" spans="1:10" x14ac:dyDescent="0.35">
      <c r="A9" s="32" t="s">
        <v>9</v>
      </c>
      <c r="B9" s="33" t="s">
        <v>33</v>
      </c>
      <c r="C9" s="67" t="s">
        <v>34</v>
      </c>
      <c r="D9" s="68" t="s">
        <v>35</v>
      </c>
      <c r="E9" s="69">
        <v>135</v>
      </c>
      <c r="F9" s="11">
        <f>0.135*215</f>
        <v>29.025000000000002</v>
      </c>
      <c r="G9" s="70">
        <f>38*1.35</f>
        <v>51.300000000000004</v>
      </c>
      <c r="H9" s="70">
        <f>0.8*1.35</f>
        <v>1.08</v>
      </c>
      <c r="I9" s="70">
        <f>0.2*1.35</f>
        <v>0.27</v>
      </c>
      <c r="J9" s="71">
        <f>35.5*1.2</f>
        <v>42.6</v>
      </c>
    </row>
    <row r="10" spans="1:10" x14ac:dyDescent="0.35">
      <c r="A10" s="14"/>
      <c r="B10" s="50" t="s">
        <v>17</v>
      </c>
      <c r="C10" s="50" t="s">
        <v>36</v>
      </c>
      <c r="D10" s="47" t="s">
        <v>37</v>
      </c>
      <c r="E10" s="41">
        <v>225</v>
      </c>
      <c r="F10" s="11">
        <v>31.29</v>
      </c>
      <c r="G10" s="53">
        <v>129</v>
      </c>
      <c r="H10" s="53">
        <v>8.64</v>
      </c>
      <c r="I10" s="53">
        <v>4.32</v>
      </c>
      <c r="J10" s="54">
        <v>13.92</v>
      </c>
    </row>
    <row r="11" spans="1:10" x14ac:dyDescent="0.35">
      <c r="A11" s="80"/>
      <c r="B11" s="33" t="s">
        <v>19</v>
      </c>
      <c r="C11" s="19" t="s">
        <v>26</v>
      </c>
      <c r="D11" s="42" t="s">
        <v>38</v>
      </c>
      <c r="E11" s="43">
        <v>90</v>
      </c>
      <c r="F11" s="11">
        <v>45.47</v>
      </c>
      <c r="G11" s="20">
        <v>217.2</v>
      </c>
      <c r="H11" s="20">
        <f>16.44</f>
        <v>16.440000000000001</v>
      </c>
      <c r="I11" s="20">
        <f>16.32</f>
        <v>16.32</v>
      </c>
      <c r="J11" s="21">
        <f>14.6</f>
        <v>14.6</v>
      </c>
    </row>
    <row r="12" spans="1:10" x14ac:dyDescent="0.35">
      <c r="A12" s="14"/>
      <c r="B12" s="34" t="s">
        <v>27</v>
      </c>
      <c r="C12" s="35" t="s">
        <v>39</v>
      </c>
      <c r="D12" s="44" t="s">
        <v>40</v>
      </c>
      <c r="E12" s="43">
        <v>150</v>
      </c>
      <c r="F12" s="15">
        <v>10.79</v>
      </c>
      <c r="G12" s="12">
        <f>1625*0.15</f>
        <v>243.75</v>
      </c>
      <c r="H12" s="12">
        <f>57.32*0.15</f>
        <v>8.597999999999999</v>
      </c>
      <c r="I12" s="12">
        <f>40.62*0.15</f>
        <v>6.0929999999999991</v>
      </c>
      <c r="J12" s="13">
        <f>257.61*0.15</f>
        <v>38.641500000000001</v>
      </c>
    </row>
    <row r="13" spans="1:10" x14ac:dyDescent="0.35">
      <c r="A13" s="14"/>
      <c r="B13" s="16" t="s">
        <v>13</v>
      </c>
      <c r="C13" s="45" t="s">
        <v>23</v>
      </c>
      <c r="D13" s="42" t="s">
        <v>24</v>
      </c>
      <c r="E13" s="43">
        <v>200</v>
      </c>
      <c r="F13" s="15">
        <v>1.43</v>
      </c>
      <c r="G13" s="17">
        <v>27.9</v>
      </c>
      <c r="H13" s="17">
        <v>0.3</v>
      </c>
      <c r="I13" s="17">
        <v>0.02</v>
      </c>
      <c r="J13" s="18">
        <f>6.7/0.21*0.16</f>
        <v>5.1047619047619053</v>
      </c>
    </row>
    <row r="14" spans="1:10" x14ac:dyDescent="0.35">
      <c r="A14" s="14"/>
      <c r="B14" s="25" t="s">
        <v>14</v>
      </c>
      <c r="C14" s="25" t="s">
        <v>15</v>
      </c>
      <c r="D14" s="44" t="s">
        <v>16</v>
      </c>
      <c r="E14" s="55">
        <v>30</v>
      </c>
      <c r="F14" s="22">
        <v>2.84</v>
      </c>
      <c r="G14" s="23">
        <v>63</v>
      </c>
      <c r="H14" s="23">
        <v>1.8</v>
      </c>
      <c r="I14" s="23">
        <v>0.3</v>
      </c>
      <c r="J14" s="24">
        <v>12.9</v>
      </c>
    </row>
    <row r="15" spans="1:10" x14ac:dyDescent="0.35">
      <c r="A15" s="14"/>
      <c r="B15" s="25" t="s">
        <v>14</v>
      </c>
      <c r="C15" s="25" t="s">
        <v>15</v>
      </c>
      <c r="D15" s="44" t="s">
        <v>25</v>
      </c>
      <c r="E15" s="46">
        <v>30</v>
      </c>
      <c r="F15" s="22">
        <v>2.84</v>
      </c>
      <c r="G15" s="36">
        <v>57</v>
      </c>
      <c r="H15" s="37">
        <v>1.8</v>
      </c>
      <c r="I15" s="37">
        <v>0.3</v>
      </c>
      <c r="J15" s="38">
        <v>11.4</v>
      </c>
    </row>
    <row r="16" spans="1:10" x14ac:dyDescent="0.35">
      <c r="A16" s="14"/>
      <c r="B16" s="56"/>
      <c r="C16" s="56"/>
      <c r="D16" s="57"/>
      <c r="E16" s="55">
        <f>SUM(E9:E15)</f>
        <v>860</v>
      </c>
      <c r="F16" s="22">
        <f>SUM(F9:F15)</f>
        <v>123.685</v>
      </c>
      <c r="G16" s="58">
        <f>SUM(G9:G15)</f>
        <v>789.15</v>
      </c>
      <c r="H16" s="58">
        <f>SUM(H9:H15)</f>
        <v>38.657999999999994</v>
      </c>
      <c r="I16" s="39">
        <f>SUM(I9:I15)</f>
        <v>27.623000000000001</v>
      </c>
      <c r="J16" s="40">
        <f>SUM(J9:J15)</f>
        <v>139.16626190476191</v>
      </c>
    </row>
    <row r="17" spans="1:10" ht="15" thickBot="1" x14ac:dyDescent="0.4">
      <c r="A17" s="63"/>
      <c r="B17" s="27"/>
      <c r="C17" s="27"/>
      <c r="D17" s="48"/>
      <c r="E17" s="49"/>
      <c r="F17" s="59"/>
      <c r="G17" s="60"/>
      <c r="H17" s="61"/>
      <c r="I17" s="61"/>
      <c r="J17" s="6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2024-01-10T16:04:57Z</dcterms:modified>
</cp:coreProperties>
</file>