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45" tabRatio="837" activeTab="4"/>
  </bookViews>
  <sheets>
    <sheet name="001" sheetId="1" r:id="rId1"/>
    <sheet name="002" sheetId="2" r:id="rId2"/>
    <sheet name="Лист1" sheetId="3" r:id="rId3"/>
    <sheet name="1-4 кл." sheetId="4" r:id="rId4"/>
    <sheet name="5-11 кл." sheetId="5" r:id="rId5"/>
  </sheets>
  <definedNames>
    <definedName name="_xlnm.Print_Area" localSheetId="0">'001'!$A$1:$AG$680</definedName>
    <definedName name="_xlnm.Print_Area" localSheetId="1">'002'!$A$1:$AG$381</definedName>
    <definedName name="_xlnm.Print_Area" localSheetId="3">'1-4 кл.'!$A$1:$G$1281</definedName>
    <definedName name="_xlnm.Print_Area" localSheetId="4">'5-11 кл.'!$A$1:$G$997</definedName>
  </definedNames>
  <calcPr fullCalcOnLoad="1"/>
</workbook>
</file>

<file path=xl/sharedStrings.xml><?xml version="1.0" encoding="utf-8"?>
<sst xmlns="http://schemas.openxmlformats.org/spreadsheetml/2006/main" count="5104" uniqueCount="513">
  <si>
    <t>1 день</t>
  </si>
  <si>
    <t>Хлеб пшеничный</t>
  </si>
  <si>
    <t>Картофель отварной</t>
  </si>
  <si>
    <t>3 день</t>
  </si>
  <si>
    <t>Какао с молоком</t>
  </si>
  <si>
    <t>4 день</t>
  </si>
  <si>
    <t>Рис отварной</t>
  </si>
  <si>
    <t>200/7</t>
  </si>
  <si>
    <t>Итого:</t>
  </si>
  <si>
    <t>мэрии города Магадана</t>
  </si>
  <si>
    <t xml:space="preserve">Завтрак </t>
  </si>
  <si>
    <t>СОГЛАСОВАНО</t>
  </si>
  <si>
    <t>по надзору в сфере защиты прав потребителей</t>
  </si>
  <si>
    <t>и благополучия человека по Магаданской области</t>
  </si>
  <si>
    <t>Руководитель управления Федеральной службы</t>
  </si>
  <si>
    <t xml:space="preserve">Руководитель департамента образования   </t>
  </si>
  <si>
    <t>Каша молочная манная с маслом</t>
  </si>
  <si>
    <t>____________С.Л. Колмогорова</t>
  </si>
  <si>
    <t>№ 425 с.2015</t>
  </si>
  <si>
    <t>_______________С.А. Корсунская</t>
  </si>
  <si>
    <t xml:space="preserve">№181 с.2015 </t>
  </si>
  <si>
    <t>Примерное 20-ти дневное меню (завтрак,) для общеобразовательных учреждений г. Магадана на учебные годы.</t>
  </si>
  <si>
    <t>№ рецептуры</t>
  </si>
  <si>
    <t>Наименование блюда</t>
  </si>
  <si>
    <t>Вес блюда (гр.)</t>
  </si>
  <si>
    <t>Пищевые вещества</t>
  </si>
  <si>
    <t>Энергетическая ценность</t>
  </si>
  <si>
    <t>Белки</t>
  </si>
  <si>
    <t>Жиры</t>
  </si>
  <si>
    <t>Углеводы</t>
  </si>
  <si>
    <t>Неделя  1</t>
  </si>
  <si>
    <t>День  1</t>
  </si>
  <si>
    <t>2 день</t>
  </si>
  <si>
    <t>Котлета из говядины</t>
  </si>
  <si>
    <t>Чай с сахаром и лимоном</t>
  </si>
  <si>
    <t>№ 125 с.2015 г</t>
  </si>
  <si>
    <t>Неделя 1</t>
  </si>
  <si>
    <t>День 3</t>
  </si>
  <si>
    <t>День 2</t>
  </si>
  <si>
    <t>День 4</t>
  </si>
  <si>
    <t>№ 422 с 2015 г.</t>
  </si>
  <si>
    <t>День 5</t>
  </si>
  <si>
    <t>5 день</t>
  </si>
  <si>
    <t>Картофельное пюре</t>
  </si>
  <si>
    <t>Чай с сахаром</t>
  </si>
  <si>
    <t>День 6</t>
  </si>
  <si>
    <t>6 день</t>
  </si>
  <si>
    <t>№392 с. 2015 г.</t>
  </si>
  <si>
    <t>День 7</t>
  </si>
  <si>
    <t>Неделя 2</t>
  </si>
  <si>
    <t>День 8</t>
  </si>
  <si>
    <t>Яйца вареные</t>
  </si>
  <si>
    <t>День 9</t>
  </si>
  <si>
    <t xml:space="preserve"> 9 день</t>
  </si>
  <si>
    <t xml:space="preserve"> 8 день</t>
  </si>
  <si>
    <t>Каша гречневая</t>
  </si>
  <si>
    <t>День 10</t>
  </si>
  <si>
    <t xml:space="preserve"> 10 день</t>
  </si>
  <si>
    <t>Неделя 3</t>
  </si>
  <si>
    <t>День 11</t>
  </si>
  <si>
    <t xml:space="preserve"> 11 день</t>
  </si>
  <si>
    <t>№ 182 с.2015 г.</t>
  </si>
  <si>
    <t>Каша молочная пшенная с маслом</t>
  </si>
  <si>
    <t>День 12</t>
  </si>
  <si>
    <t xml:space="preserve"> 12 день</t>
  </si>
  <si>
    <t>№ 202 с. 2015 г.</t>
  </si>
  <si>
    <t>День 13</t>
  </si>
  <si>
    <t xml:space="preserve"> 13 день</t>
  </si>
  <si>
    <t>№ 217, 218 с.2015</t>
  </si>
  <si>
    <t>День 14</t>
  </si>
  <si>
    <t xml:space="preserve"> 14 день</t>
  </si>
  <si>
    <t>Жаркое по-домашнему</t>
  </si>
  <si>
    <t>День 15</t>
  </si>
  <si>
    <t xml:space="preserve"> 15 день</t>
  </si>
  <si>
    <t>Зеленый горошек консервированный</t>
  </si>
  <si>
    <t>Неделя 4</t>
  </si>
  <si>
    <t>День 16</t>
  </si>
  <si>
    <t xml:space="preserve"> 16 день</t>
  </si>
  <si>
    <t>День 17</t>
  </si>
  <si>
    <t xml:space="preserve"> 17 день</t>
  </si>
  <si>
    <t>День 18</t>
  </si>
  <si>
    <t xml:space="preserve"> 18 день</t>
  </si>
  <si>
    <t>Рагу из овощей</t>
  </si>
  <si>
    <t>День 19</t>
  </si>
  <si>
    <t xml:space="preserve"> 19 день</t>
  </si>
  <si>
    <t>День 20</t>
  </si>
  <si>
    <t xml:space="preserve">  20 день</t>
  </si>
  <si>
    <t>Рагу из свинины</t>
  </si>
  <si>
    <t>ОБЕД</t>
  </si>
  <si>
    <t xml:space="preserve">Хлеб пшеничный </t>
  </si>
  <si>
    <t>Хлеб ржаной</t>
  </si>
  <si>
    <t>№ 82 с. 2015 г.</t>
  </si>
  <si>
    <t>№342 с.2015 г.</t>
  </si>
  <si>
    <t>Салат  картофельный с морковью и зеленым горошком</t>
  </si>
  <si>
    <t>№ 40 сб. 2015 г.</t>
  </si>
  <si>
    <t>№ 101 с.2015 г.</t>
  </si>
  <si>
    <t>Макаронные изделия отварные</t>
  </si>
  <si>
    <t>№ 202 с.2015 г.</t>
  </si>
  <si>
    <t>7 день</t>
  </si>
  <si>
    <t>Пельмени мясные отварные с маслом</t>
  </si>
  <si>
    <t>№ 88 сб 2015 г.</t>
  </si>
  <si>
    <t>Суп картофельный с мясными фрикадельками</t>
  </si>
  <si>
    <t>Зразы рубленые из говядины</t>
  </si>
  <si>
    <t>№ 274 с. 2015</t>
  </si>
  <si>
    <t>№ 349 с.2015</t>
  </si>
  <si>
    <t>Салат из соленых огурцов с луком</t>
  </si>
  <si>
    <t>№ 21 с.2015 г.</t>
  </si>
  <si>
    <t>№ 102 с. 2015 г.</t>
  </si>
  <si>
    <t>№ 346 с.2015 г.</t>
  </si>
  <si>
    <t>Суп картофельный с рыбными фрикадельками</t>
  </si>
  <si>
    <t>№ 106 с.2015</t>
  </si>
  <si>
    <t>Салат из белокочанной капусты</t>
  </si>
  <si>
    <t>Шницель натуральный рубленый из свинины</t>
  </si>
  <si>
    <t>№ 96 с.2015 г.</t>
  </si>
  <si>
    <t>№ 267 с.2015</t>
  </si>
  <si>
    <t>Икра свекольная</t>
  </si>
  <si>
    <t>№ 84 с. 2015 г.</t>
  </si>
  <si>
    <t>№ 99 сб 2015 г.</t>
  </si>
  <si>
    <t>№ 40 с. 2015 г.</t>
  </si>
  <si>
    <t>№ 342 с. 2015 г.</t>
  </si>
  <si>
    <t>№ 274 с.2015 г.</t>
  </si>
  <si>
    <t>№ 88 с. 2015 г.</t>
  </si>
  <si>
    <t>№ 21 с. 2015 г.</t>
  </si>
  <si>
    <t>№ 346 с. 2015 г.</t>
  </si>
  <si>
    <t>№ 45 с  2015 г.</t>
  </si>
  <si>
    <t>№ 348 с. 2015 г.</t>
  </si>
  <si>
    <t>Винегрет овощной</t>
  </si>
  <si>
    <t>Компот из смеси сухофруктов вит.</t>
  </si>
  <si>
    <t>Компот из кураги вит.</t>
  </si>
  <si>
    <t>Салат картофельный с морковью и зеленым горошком</t>
  </si>
  <si>
    <t>Компот из свежих апельсинов витам.</t>
  </si>
  <si>
    <t xml:space="preserve"> с -до 11 лет</t>
  </si>
  <si>
    <t>с 11 лет и старше</t>
  </si>
  <si>
    <t>Зав/пол.</t>
  </si>
  <si>
    <t>Обед</t>
  </si>
  <si>
    <t>Белки (г)</t>
  </si>
  <si>
    <t>Жиры (г)</t>
  </si>
  <si>
    <t>Углеводы (г)</t>
  </si>
  <si>
    <t>Энергическая ценность (ккал)</t>
  </si>
  <si>
    <t>Витамин В1 (мг)</t>
  </si>
  <si>
    <t>Витамин В2 (мг)</t>
  </si>
  <si>
    <t>Витамин С (мг)</t>
  </si>
  <si>
    <t>Витамин А (мг)</t>
  </si>
  <si>
    <t>Кальций (мг)</t>
  </si>
  <si>
    <t>Фосфор (мг)</t>
  </si>
  <si>
    <t>Магний (мг)</t>
  </si>
  <si>
    <t>Железо (мг)</t>
  </si>
  <si>
    <t>Йод (мг)</t>
  </si>
  <si>
    <t>Витамин D (мг)</t>
  </si>
  <si>
    <t>Калий</t>
  </si>
  <si>
    <t>Селен</t>
  </si>
  <si>
    <t>Фтор</t>
  </si>
  <si>
    <t>Сок томатный</t>
  </si>
  <si>
    <t>Примерное 20-ти дневное меню (обед) для общеобразовательных учреждений г. Магадана на учебные годы.</t>
  </si>
  <si>
    <t>Возрастная категория: 12 лет старше</t>
  </si>
  <si>
    <t>100/200</t>
  </si>
  <si>
    <t>200/10</t>
  </si>
  <si>
    <t>Полдник</t>
  </si>
  <si>
    <t>Фрукты свежие</t>
  </si>
  <si>
    <t>Кондитерские изделия</t>
  </si>
  <si>
    <t>Овощи свежие в нарезке</t>
  </si>
  <si>
    <t>Кукуруза консервированная</t>
  </si>
  <si>
    <t>№219 с. 2015 г.</t>
  </si>
  <si>
    <t>№ 388 с. 2015 г.</t>
  </si>
  <si>
    <t xml:space="preserve">Напиток из плодов шиповника </t>
  </si>
  <si>
    <t>Кисель витаминизированный нат.</t>
  </si>
  <si>
    <t>Плов из говядины/птицы</t>
  </si>
  <si>
    <t>Сарделька вареная</t>
  </si>
  <si>
    <t>Компот из свежих фруктов вит.</t>
  </si>
  <si>
    <t xml:space="preserve">№ 265/291 с.2015 </t>
  </si>
  <si>
    <t>№ 108,109 с.2015 г.</t>
  </si>
  <si>
    <t>№ 108,109 с. 2015 г.</t>
  </si>
  <si>
    <t xml:space="preserve">Чай черный байховый с лимоном и медом
</t>
  </si>
  <si>
    <t>"_____"_______2021 г.</t>
  </si>
  <si>
    <t>54-1з-2020</t>
  </si>
  <si>
    <t>Сыр в нарезке</t>
  </si>
  <si>
    <t>Чай  с сахаром и лимоном</t>
  </si>
  <si>
    <t>54-3гн-2020</t>
  </si>
  <si>
    <t>пром. пр-во</t>
  </si>
  <si>
    <t>Фрукты свежие (мандарин)</t>
  </si>
  <si>
    <t xml:space="preserve">№ 338 с 2015 </t>
  </si>
  <si>
    <t>54-2з-2020</t>
  </si>
  <si>
    <t>Овощи свежие в нарезке (огурец)</t>
  </si>
  <si>
    <t>54-4м 2020</t>
  </si>
  <si>
    <t>54-2гн-2020</t>
  </si>
  <si>
    <t>№ 338 сб 2015</t>
  </si>
  <si>
    <t>Фрукты свежие (яблоки)</t>
  </si>
  <si>
    <t>Голубцы ленивые</t>
  </si>
  <si>
    <t>54-3м-2020</t>
  </si>
  <si>
    <t>54-6г-2020</t>
  </si>
  <si>
    <t>54-2 гн-2020</t>
  </si>
  <si>
    <t>54-1т 2020</t>
  </si>
  <si>
    <t xml:space="preserve">Запеканка из творога </t>
  </si>
  <si>
    <t>54-9гн-2020</t>
  </si>
  <si>
    <t>Кофейный напиток с молоком</t>
  </si>
  <si>
    <t>Молоко сгущенное/джем</t>
  </si>
  <si>
    <t>54-3з-2020</t>
  </si>
  <si>
    <t>Огурец свежий (помидор)</t>
  </si>
  <si>
    <t>№ 338 с.2015</t>
  </si>
  <si>
    <t>54-4з-2020</t>
  </si>
  <si>
    <t>54-7гн-2020</t>
  </si>
  <si>
    <t>54-3 гн 2020</t>
  </si>
  <si>
    <t>54-7з-2020</t>
  </si>
  <si>
    <t>Салат  из белокочанной капусты</t>
  </si>
  <si>
    <t>Биточки из говядины</t>
  </si>
  <si>
    <t>Овощи свежие в нарезке (помидор)</t>
  </si>
  <si>
    <t>54-5м-2020</t>
  </si>
  <si>
    <t>54-4г-2020</t>
  </si>
  <si>
    <t>№346с 2015</t>
  </si>
  <si>
    <t>Компот из свежих апельсин</t>
  </si>
  <si>
    <t>Фрукты свежие (апельсин)</t>
  </si>
  <si>
    <t>54-4 гн-2020</t>
  </si>
  <si>
    <t>Вареники из полуфабриката (картофель)</t>
  </si>
  <si>
    <t>№ 395 с 2015</t>
  </si>
  <si>
    <t>Чай с сахаром (барбарис)</t>
  </si>
  <si>
    <t>Макаронные изделия отварные с сыром</t>
  </si>
  <si>
    <t>1ш</t>
  </si>
  <si>
    <t>54-9нг-2020</t>
  </si>
  <si>
    <t xml:space="preserve">Вареники ленивые творожные </t>
  </si>
  <si>
    <t>54-9м-200</t>
  </si>
  <si>
    <t xml:space="preserve">Омлет натуральный </t>
  </si>
  <si>
    <t>№338 с2015</t>
  </si>
  <si>
    <t>54-1о-2020</t>
  </si>
  <si>
    <t xml:space="preserve">Чай  с лимоном и медом
</t>
  </si>
  <si>
    <t>54-4гн-2020</t>
  </si>
  <si>
    <t>№ 338с 2015</t>
  </si>
  <si>
    <t>Плов из птицы</t>
  </si>
  <si>
    <t>54-12м-2020</t>
  </si>
  <si>
    <t>Чай с сахаром (бергамот)</t>
  </si>
  <si>
    <t>пром. по-во</t>
  </si>
  <si>
    <t>54-2р-2020</t>
  </si>
  <si>
    <t>Котлета рыбная (горбуша)</t>
  </si>
  <si>
    <t>54-11г-2020</t>
  </si>
  <si>
    <t>Фрукты свежие (бананы)</t>
  </si>
  <si>
    <t>Салат витаминный с кукурузой (2 вариант)</t>
  </si>
  <si>
    <t>№ 49 с. 2015</t>
  </si>
  <si>
    <t>54-9г-2020</t>
  </si>
  <si>
    <t>54-3гн-200</t>
  </si>
  <si>
    <t xml:space="preserve">Сырники из творога </t>
  </si>
  <si>
    <t>Сметана 15 %</t>
  </si>
  <si>
    <t>пром.пр-во</t>
  </si>
  <si>
    <t>№26 с. 2015</t>
  </si>
  <si>
    <t>54-11хн-2020</t>
  </si>
  <si>
    <t>Овощи свежие (огурец)</t>
  </si>
  <si>
    <t>№ 338 с 2015</t>
  </si>
  <si>
    <t>Говядина отварная (в борщ)</t>
  </si>
  <si>
    <t>54-11м-2020</t>
  </si>
  <si>
    <t>Плов отварной из говядины</t>
  </si>
  <si>
    <t>Компот из свежих плодов (яблок) витам.</t>
  </si>
  <si>
    <t xml:space="preserve">Суп картофельный с крупой </t>
  </si>
  <si>
    <t>№338 с.2015</t>
  </si>
  <si>
    <t>Фрукты свежие (груша)</t>
  </si>
  <si>
    <t>250/20</t>
  </si>
  <si>
    <t>54-52-2020</t>
  </si>
  <si>
    <t>Фрукты свежие (виноград)</t>
  </si>
  <si>
    <t xml:space="preserve">Щи из свежей капусты с картофелем </t>
  </si>
  <si>
    <t>Говядина отварная (в щи)</t>
  </si>
  <si>
    <t>Сок яблочный без сахара</t>
  </si>
  <si>
    <t>Фрукты свежие (яблоко)</t>
  </si>
  <si>
    <t>№ 388 с 2015</t>
  </si>
  <si>
    <t>Говядина отварная (в суп)</t>
  </si>
  <si>
    <t>100/75</t>
  </si>
  <si>
    <t>54-8 м 2020</t>
  </si>
  <si>
    <t>54-16,з-2020</t>
  </si>
  <si>
    <t>Кисель из свежих вишни</t>
  </si>
  <si>
    <t>№ 75 с.2015 г.</t>
  </si>
  <si>
    <t xml:space="preserve">Рассольник ленинградский </t>
  </si>
  <si>
    <t>Говядина отварная (в рассольник)</t>
  </si>
  <si>
    <t>№125с 2015 г.</t>
  </si>
  <si>
    <t>Компот из яблок и вишни</t>
  </si>
  <si>
    <t>Овощи свежие в нарезке (перец болгарский)</t>
  </si>
  <si>
    <t xml:space="preserve">Суп картофельный с клецками </t>
  </si>
  <si>
    <t xml:space="preserve">№ 395 с. 2015 </t>
  </si>
  <si>
    <t>100/180</t>
  </si>
  <si>
    <t>54-6м 2020</t>
  </si>
  <si>
    <t>54-4хн-200</t>
  </si>
  <si>
    <t>Сок без сахара</t>
  </si>
  <si>
    <t>№ 49  сб. 2015</t>
  </si>
  <si>
    <t>Салат витаминный с кукурузой (вариант 2)</t>
  </si>
  <si>
    <t>№ 388 с 2015 г.</t>
  </si>
  <si>
    <t>Напиток из плодов шиповника</t>
  </si>
  <si>
    <t>547з-2020</t>
  </si>
  <si>
    <t xml:space="preserve">Суп из овощей </t>
  </si>
  <si>
    <t>№ 346 с 2015 г.</t>
  </si>
  <si>
    <t>№ 81 сб 2015 г</t>
  </si>
  <si>
    <t>Борщ</t>
  </si>
  <si>
    <t>Котлета из курицы</t>
  </si>
  <si>
    <t>54-5м -2020</t>
  </si>
  <si>
    <t>Компот из свежих плодов (груша) вит.</t>
  </si>
  <si>
    <t>54-24хн-2020</t>
  </si>
  <si>
    <t>Компот из брусники</t>
  </si>
  <si>
    <t>№ 338 с.2015 г.</t>
  </si>
  <si>
    <t xml:space="preserve">54-12м -2020 </t>
  </si>
  <si>
    <t>№395 с. 2015 г.</t>
  </si>
  <si>
    <t>Вареники из полуфабриката (картофель) с маслом</t>
  </si>
  <si>
    <t>Сок без сахара (виноградный)</t>
  </si>
  <si>
    <t>Фрукты свежие (банан)</t>
  </si>
  <si>
    <t>№ 338 с. 2015 г.</t>
  </si>
  <si>
    <t>54-4p-2020</t>
  </si>
  <si>
    <t>Кисель из свежей вишни</t>
  </si>
  <si>
    <t xml:space="preserve">№ 81 сб.2015 </t>
  </si>
  <si>
    <t>Борщ с фасолью и картофелем</t>
  </si>
  <si>
    <t xml:space="preserve">Борщ с капустой , картофелем </t>
  </si>
  <si>
    <t>54-9м-2020</t>
  </si>
  <si>
    <t>54-5с-2020</t>
  </si>
  <si>
    <t>54-4хн-2020</t>
  </si>
  <si>
    <t xml:space="preserve">Суп картофельный гороховый </t>
  </si>
  <si>
    <t xml:space="preserve">Суп картофельный с фасолью </t>
  </si>
  <si>
    <t>Фрукты свежие (киви)</t>
  </si>
  <si>
    <t xml:space="preserve">Суп  картофельный с клецками </t>
  </si>
  <si>
    <t>№ 342 с.2015 г.</t>
  </si>
  <si>
    <t>54-4м-2020</t>
  </si>
  <si>
    <t>Шницель из говядины</t>
  </si>
  <si>
    <t>Зразы рубленые из свинины</t>
  </si>
  <si>
    <t xml:space="preserve">№ 274 сб 2015 </t>
  </si>
  <si>
    <t>Биточки из курицы</t>
  </si>
  <si>
    <t>Поджарка из рыбы</t>
  </si>
  <si>
    <t>№ 231 с 231</t>
  </si>
  <si>
    <t xml:space="preserve">54-7м 2020 </t>
  </si>
  <si>
    <t xml:space="preserve">Чай с сахаром </t>
  </si>
  <si>
    <t>Борщ с капустой и картофелем</t>
  </si>
  <si>
    <t>Примерное 20-ти дневное меню (полдник) для общеобразовательных учреждений г. Магадана на учебные годы.</t>
  </si>
  <si>
    <t>№102 с.2015 г.</t>
  </si>
  <si>
    <t>Огурец консервир</t>
  </si>
  <si>
    <t>1/050</t>
  </si>
  <si>
    <t>Булочка утренняя к чаю с творогом</t>
  </si>
  <si>
    <t>Булочка утренняя к чаю</t>
  </si>
  <si>
    <t>пром пр</t>
  </si>
  <si>
    <t>Капуста тушеная</t>
  </si>
  <si>
    <t>№ 321, сб 11г</t>
  </si>
  <si>
    <t>№260, сб 15</t>
  </si>
  <si>
    <t xml:space="preserve">Гуляш </t>
  </si>
  <si>
    <t>пром пр-во</t>
  </si>
  <si>
    <t>Булоска сдобная</t>
  </si>
  <si>
    <t>№ 302, сб 11г</t>
  </si>
  <si>
    <t>1/075</t>
  </si>
  <si>
    <t>Булочка утрення к чаю с маком</t>
  </si>
  <si>
    <t>Булочка для гамбургеров</t>
  </si>
  <si>
    <t>№ 101 с.2015</t>
  </si>
  <si>
    <t>Суп картофельный с рыбными консервами</t>
  </si>
  <si>
    <t>250/25</t>
  </si>
  <si>
    <t>шт</t>
  </si>
  <si>
    <t>Яблоко</t>
  </si>
  <si>
    <t>Сосиски отварные</t>
  </si>
  <si>
    <t>Тефтели из говядины с соусом</t>
  </si>
  <si>
    <t xml:space="preserve">Возрастная категория: с 7-11 лет </t>
  </si>
  <si>
    <t>пром по-во</t>
  </si>
  <si>
    <t>150/10</t>
  </si>
  <si>
    <t>54-2з -2020</t>
  </si>
  <si>
    <t xml:space="preserve">Борщ с капустой и картофелем  </t>
  </si>
  <si>
    <t>Йогурт фруктовый</t>
  </si>
  <si>
    <t xml:space="preserve">54-11м-2020 </t>
  </si>
  <si>
    <t>Плов из отварной говядины</t>
  </si>
  <si>
    <t>Компот из свежих плодов (яблоки)витам.</t>
  </si>
  <si>
    <t>1/100</t>
  </si>
  <si>
    <t>54-3з -2020</t>
  </si>
  <si>
    <t>200/20</t>
  </si>
  <si>
    <t>54-1т-2020</t>
  </si>
  <si>
    <t>Ряженка</t>
  </si>
  <si>
    <t>54-6м-2020</t>
  </si>
  <si>
    <t>1/150</t>
  </si>
  <si>
    <t>Фрукты свежие (груши)</t>
  </si>
  <si>
    <t>54-1г-2020</t>
  </si>
  <si>
    <t xml:space="preserve">Макароны отварные </t>
  </si>
  <si>
    <t>54-8м-2020</t>
  </si>
  <si>
    <t>90/75</t>
  </si>
  <si>
    <t>Компот из свежих апельсинов</t>
  </si>
  <si>
    <t>54-16з-2020</t>
  </si>
  <si>
    <t>54-2м-2020</t>
  </si>
  <si>
    <t>Гуляш из говядины</t>
  </si>
  <si>
    <t xml:space="preserve">Кисель из свежей вишни </t>
  </si>
  <si>
    <t>№ 75 сб. 2015 г.</t>
  </si>
  <si>
    <t>Шницель натуральный рубленый из говядины, жир-сырец свиной</t>
  </si>
  <si>
    <t xml:space="preserve">Компот из яблок и вишни </t>
  </si>
  <si>
    <t xml:space="preserve">Салат из белокочанной капусты </t>
  </si>
  <si>
    <t>№ 108 с.2015 г.</t>
  </si>
  <si>
    <t>395 с.2015</t>
  </si>
  <si>
    <t>Булочка сдобная</t>
  </si>
  <si>
    <t>Суп из овощей</t>
  </si>
  <si>
    <t xml:space="preserve">Чай с лимоном и медом 
</t>
  </si>
  <si>
    <t>Каша молочная пшенная с маслом и сахаром</t>
  </si>
  <si>
    <t>№ 81 сб.2015</t>
  </si>
  <si>
    <t>Биойогурт без сахара</t>
  </si>
  <si>
    <t>Котлеты из курицы</t>
  </si>
  <si>
    <t>Компот из свежих плодов (груша)витам.</t>
  </si>
  <si>
    <t xml:space="preserve">Фрукты свежие </t>
  </si>
  <si>
    <t>54-6о-2020</t>
  </si>
  <si>
    <t>1 шт</t>
  </si>
  <si>
    <t>54-3г-2020</t>
  </si>
  <si>
    <t>Макароны отварные с сыром</t>
  </si>
  <si>
    <t>№ 218 с.2015</t>
  </si>
  <si>
    <t>53-19з-2020</t>
  </si>
  <si>
    <t>Масло сливочное</t>
  </si>
  <si>
    <t>Сок без сахара (яблоко)</t>
  </si>
  <si>
    <t>Снежок</t>
  </si>
  <si>
    <t>Сок без сахара (виноград)</t>
  </si>
  <si>
    <t>Булочка утренняя к чаю с маком</t>
  </si>
  <si>
    <t>1/200</t>
  </si>
  <si>
    <t>№ 242, 330 с. 2015</t>
  </si>
  <si>
    <t>Язык отварной с соусом</t>
  </si>
  <si>
    <t xml:space="preserve">Борщ </t>
  </si>
  <si>
    <t>Чай с сахаром (каркаде)</t>
  </si>
  <si>
    <t>Сметана 15%</t>
  </si>
  <si>
    <t>1шт</t>
  </si>
  <si>
    <t>Овощи свежие в нарезке (морковь)</t>
  </si>
  <si>
    <t>№ 263 с.2015 г.</t>
  </si>
  <si>
    <t>всего за 20 день</t>
  </si>
  <si>
    <t>за день</t>
  </si>
  <si>
    <t>Кекс "Столичный"</t>
  </si>
  <si>
    <t>Рис припущенный</t>
  </si>
  <si>
    <t>№ 305, сб 11г</t>
  </si>
  <si>
    <t>№ 260, сб 11г</t>
  </si>
  <si>
    <t>Корж"молочный"</t>
  </si>
  <si>
    <t>т 32, сб 81г</t>
  </si>
  <si>
    <t>Икра кабачковая</t>
  </si>
  <si>
    <t>СОГЛАСОВАНО:</t>
  </si>
  <si>
    <t>Директор МАОУ "Гимназия №13"</t>
  </si>
  <si>
    <t>им.Героя России И.Кабанова</t>
  </si>
  <si>
    <t>_______________/Бирюкова А.Л./</t>
  </si>
  <si>
    <t>"_____"_______2023 г.</t>
  </si>
  <si>
    <t>хлеб</t>
  </si>
  <si>
    <t>Каша молочная пшенная с повидлом</t>
  </si>
  <si>
    <t>Овощи свежие в нарезке (перец)</t>
  </si>
  <si>
    <t>Овощи конс в нарезке (огурец)</t>
  </si>
  <si>
    <t>№ 672, сб 81г</t>
  </si>
  <si>
    <t>Оладьи из печени</t>
  </si>
  <si>
    <t>№ 312с.2015 г</t>
  </si>
  <si>
    <t>№ 42, сб 15г</t>
  </si>
  <si>
    <t>Суп карт с крупой, гов отварной</t>
  </si>
  <si>
    <t>№101, сб 15г</t>
  </si>
  <si>
    <t>т 18, сб 81г</t>
  </si>
  <si>
    <t>Сардельки говяжьи отварные</t>
  </si>
  <si>
    <t>№ 309, сб 15г</t>
  </si>
  <si>
    <t>Макароны отварные</t>
  </si>
  <si>
    <t>№ 54-6хн-2020</t>
  </si>
  <si>
    <t>Компот из изюма</t>
  </si>
  <si>
    <t>Хлеб ржано-пшеничный</t>
  </si>
  <si>
    <t>Салат картоф с морк и зелен горош</t>
  </si>
  <si>
    <t>№ 268, сб 15г</t>
  </si>
  <si>
    <t>№ 305, сб 15г</t>
  </si>
  <si>
    <t>Суп картоф с мясными фрикадельк</t>
  </si>
  <si>
    <t>№ 506, сб 81г</t>
  </si>
  <si>
    <t>Рыба припущенная</t>
  </si>
  <si>
    <t>№ 233, сб 15г</t>
  </si>
  <si>
    <t>Суп картоф с  горох.,птиц отварн</t>
  </si>
  <si>
    <t>№ 294, сб 15г</t>
  </si>
  <si>
    <t>№ 346, сб 15г</t>
  </si>
  <si>
    <t>Компот из свеж груш</t>
  </si>
  <si>
    <t>акт</t>
  </si>
  <si>
    <t xml:space="preserve"> </t>
  </si>
  <si>
    <t>№ 1041, сб 81г</t>
  </si>
  <si>
    <t>Напиток из свежих апельсинов</t>
  </si>
  <si>
    <t>Овощи конс (огурец)</t>
  </si>
  <si>
    <t>птицей отварной</t>
  </si>
  <si>
    <t>Рассольник ленинградский  с</t>
  </si>
  <si>
    <t>№ 312, сб 11г</t>
  </si>
  <si>
    <t>№234, сб 11г</t>
  </si>
  <si>
    <t>т 32, сб 11г</t>
  </si>
  <si>
    <t>Рис припущ</t>
  </si>
  <si>
    <t>Печенье</t>
  </si>
  <si>
    <t>№ 338, сб 15г</t>
  </si>
  <si>
    <t>№ 259, сб 15г</t>
  </si>
  <si>
    <t>Рыба припущ</t>
  </si>
  <si>
    <t>Напиток апельсиновый</t>
  </si>
  <si>
    <t>Сосиски молочные</t>
  </si>
  <si>
    <t>№ 312, сб 15г</t>
  </si>
  <si>
    <t>№ 302, сб 15г</t>
  </si>
  <si>
    <t>Огурец конс</t>
  </si>
  <si>
    <t>Суп картоф с горохом, говяд отварн</t>
  </si>
  <si>
    <t>Компот из свежих яблок</t>
  </si>
  <si>
    <t>т 32, сб 15г</t>
  </si>
  <si>
    <t>№ 279,2в, сб 15г</t>
  </si>
  <si>
    <t xml:space="preserve">Биойогурт </t>
  </si>
  <si>
    <t>Кукуруза конс</t>
  </si>
  <si>
    <t>№268, сб 15г</t>
  </si>
  <si>
    <t>№ 267, сб 15г</t>
  </si>
  <si>
    <t>Фрукты свежие мандарин</t>
  </si>
  <si>
    <t>№ 14, сб 15г</t>
  </si>
  <si>
    <t>Борщ с капустой и карт</t>
  </si>
  <si>
    <t>Сок фруктовый</t>
  </si>
  <si>
    <t>Помидор свежий</t>
  </si>
  <si>
    <t>Кекс столичный</t>
  </si>
  <si>
    <t>Котлеты из свинины</t>
  </si>
  <si>
    <t>Овощи свежие в нарезке перец</t>
  </si>
  <si>
    <t>№263 с. 2015</t>
  </si>
  <si>
    <t>Горошек зеленый конс</t>
  </si>
  <si>
    <t>Птица тушеная в соусе</t>
  </si>
  <si>
    <t>Компот из изюма.</t>
  </si>
  <si>
    <t>№338, сб 15г</t>
  </si>
  <si>
    <t>№ 234, сб 15г</t>
  </si>
  <si>
    <t>№ 312, асб 15г</t>
  </si>
  <si>
    <t>Корж молочный</t>
  </si>
  <si>
    <t>Сарделька отварная</t>
  </si>
  <si>
    <t>Капуста  тушеная</t>
  </si>
  <si>
    <t>Суп картоф с мясными фрикад</t>
  </si>
  <si>
    <t>Суп картофельный с фасолью</t>
  </si>
  <si>
    <t>Суп пюре горох с гренками</t>
  </si>
  <si>
    <t>200/10/13</t>
  </si>
  <si>
    <t>Компот из жимолости</t>
  </si>
  <si>
    <t>Салат из моркови</t>
  </si>
  <si>
    <t>Вареники ленивые творожные  с</t>
  </si>
  <si>
    <t>маслом сливочным</t>
  </si>
  <si>
    <t>№ 272 сб.1981г.</t>
  </si>
  <si>
    <t>№ 50 сб 81г</t>
  </si>
  <si>
    <t>№ 104,105 сб.2011г.</t>
  </si>
  <si>
    <t>№ 312 сб.2011г.</t>
  </si>
  <si>
    <t>№ 279 сб.2011г.</t>
  </si>
  <si>
    <t>№ 62 с.2015</t>
  </si>
  <si>
    <t>№ 310 сб.2011г.</t>
  </si>
  <si>
    <t>№ 54-8г-2022</t>
  </si>
  <si>
    <t>Рассольник ленин, птиц отварн</t>
  </si>
  <si>
    <t>200/25</t>
  </si>
  <si>
    <t>Макаронные изд отварные с сыром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</si>
</sst>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_р_."/>
    <numFmt numFmtId="183" formatCode="0.0"/>
    <numFmt numFmtId="184" formatCode="#,##0_р_."/>
    <numFmt numFmtId="185" formatCode="0.000"/>
    <numFmt numFmtId="186" formatCode="0.0000"/>
    <numFmt numFmtId="187" formatCode="_-* #,##0.000_р_._-;\-* #,##0.000_р_._-;_-* &quot;-&quot;??_р_._-;_-@_-"/>
    <numFmt numFmtId="188" formatCode="_-* #,##0.000&quot;р.&quot;_-;\-* #,##0.000&quot;р.&quot;_-;_-* &quot;-&quot;??&quot;р.&quot;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0&quot;р.&quot;_-;\-* #,##0.0000&quot;р.&quot;_-;_-* &quot;-&quot;??&quot;р.&quot;_-;_-@_-"/>
    <numFmt numFmtId="192" formatCode="0.00000"/>
    <numFmt numFmtId="193" formatCode="_-* #,##0.00000&quot;р.&quot;_-;\-* #,##0.00000&quot;р.&quot;_-;_-* &quot;-&quot;??&quot;р.&quot;_-;_-@_-"/>
    <numFmt numFmtId="194" formatCode="_-* #,##0.000000&quot;р.&quot;_-;\-* #,##0.000000&quot;р.&quot;_-;_-* &quot;-&quot;??&quot;р.&quot;_-;_-@_-"/>
    <numFmt numFmtId="195" formatCode="_-* #,##0.0000000&quot;р.&quot;_-;\-* #,##0.0000000&quot;р.&quot;_-;_-* &quot;-&quot;??&quot;р.&quot;_-;_-@_-"/>
    <numFmt numFmtId="196" formatCode="_-* #,##0.00000000&quot;р.&quot;_-;\-* #,##0.00000000&quot;р.&quot;_-;_-* &quot;-&quot;??&quot;р.&quot;_-;_-@_-"/>
    <numFmt numFmtId="197" formatCode="_-* #,##0.000000000&quot;р.&quot;_-;\-* #,##0.000000000&quot;р.&quot;_-;_-* &quot;-&quot;??&quot;р.&quot;_-;_-@_-"/>
    <numFmt numFmtId="198" formatCode="_-* #,##0.0000000000&quot;р.&quot;_-;\-* #,##0.0000000000&quot;р.&quot;_-;_-* &quot;-&quot;??&quot;р.&quot;_-;_-@_-"/>
    <numFmt numFmtId="199" formatCode="_-* #,##0.00000000000&quot;р.&quot;_-;\-* #,##0.00000000000&quot;р.&quot;_-;_-* &quot;-&quot;??&quot;р.&quot;_-;_-@_-"/>
    <numFmt numFmtId="200" formatCode="_-* #,##0.000000000000&quot;р.&quot;_-;\-* #,##0.000000000000&quot;р.&quot;_-;_-* &quot;-&quot;??&quot;р.&quot;_-;_-@_-"/>
    <numFmt numFmtId="201" formatCode="_-* #,##0.0000000000000&quot;р.&quot;_-;\-* #,##0.0000000000000&quot;р.&quot;_-;_-* &quot;-&quot;??&quot;р.&quot;_-;_-@_-"/>
    <numFmt numFmtId="202" formatCode="_-* #,##0.00000000000000&quot;р.&quot;_-;\-* #,##0.00000000000000&quot;р.&quot;_-;_-* &quot;-&quot;??&quot;р.&quot;_-;_-@_-"/>
    <numFmt numFmtId="203" formatCode="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</numFmts>
  <fonts count="8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b/>
      <sz val="11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2"/>
      <color indexed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CC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CC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83" fontId="9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183" fontId="9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185" fontId="9" fillId="0" borderId="0" xfId="0" applyNumberFormat="1" applyFont="1" applyFill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5" fontId="9" fillId="0" borderId="0" xfId="0" applyNumberFormat="1" applyFont="1" applyFill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83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85" fontId="12" fillId="0" borderId="0" xfId="0" applyNumberFormat="1" applyFont="1" applyFill="1" applyBorder="1" applyAlignment="1">
      <alignment horizontal="center"/>
    </xf>
    <xf numFmtId="185" fontId="76" fillId="0" borderId="0" xfId="0" applyNumberFormat="1" applyFont="1" applyFill="1" applyBorder="1" applyAlignment="1">
      <alignment horizontal="center"/>
    </xf>
    <xf numFmtId="185" fontId="7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Fill="1" applyAlignment="1">
      <alignment horizontal="left"/>
    </xf>
    <xf numFmtId="183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183" fontId="17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83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83" fontId="17" fillId="0" borderId="12" xfId="0" applyNumberFormat="1" applyFont="1" applyFill="1" applyBorder="1" applyAlignment="1">
      <alignment horizontal="center"/>
    </xf>
    <xf numFmtId="183" fontId="17" fillId="0" borderId="1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185" fontId="18" fillId="0" borderId="11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83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2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83" fontId="17" fillId="0" borderId="10" xfId="0" applyNumberFormat="1" applyFont="1" applyFill="1" applyBorder="1" applyAlignment="1">
      <alignment horizontal="center"/>
    </xf>
    <xf numFmtId="2" fontId="78" fillId="0" borderId="10" xfId="0" applyNumberFormat="1" applyFont="1" applyBorder="1" applyAlignment="1">
      <alignment horizontal="left"/>
    </xf>
    <xf numFmtId="0" fontId="79" fillId="0" borderId="10" xfId="0" applyFont="1" applyFill="1" applyBorder="1" applyAlignment="1">
      <alignment horizontal="center"/>
    </xf>
    <xf numFmtId="185" fontId="17" fillId="0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83" fontId="18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85" fontId="19" fillId="0" borderId="1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9" fillId="0" borderId="0" xfId="0" applyNumberFormat="1" applyFont="1" applyFill="1" applyBorder="1" applyAlignment="1">
      <alignment horizontal="center"/>
    </xf>
    <xf numFmtId="9" fontId="18" fillId="0" borderId="0" xfId="57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3" fontId="19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" fontId="10" fillId="0" borderId="14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81" fillId="0" borderId="10" xfId="0" applyNumberFormat="1" applyFont="1" applyBorder="1" applyAlignment="1">
      <alignment horizontal="right"/>
    </xf>
    <xf numFmtId="1" fontId="6" fillId="0" borderId="14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83" fontId="17" fillId="0" borderId="19" xfId="0" applyNumberFormat="1" applyFont="1" applyFill="1" applyBorder="1" applyAlignment="1">
      <alignment horizontal="center" vertical="center"/>
    </xf>
    <xf numFmtId="183" fontId="17" fillId="0" borderId="20" xfId="0" applyNumberFormat="1" applyFont="1" applyFill="1" applyBorder="1" applyAlignment="1">
      <alignment horizontal="center" vertical="center"/>
    </xf>
    <xf numFmtId="183" fontId="17" fillId="0" borderId="2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2" fontId="81" fillId="0" borderId="0" xfId="0" applyNumberFormat="1" applyFont="1" applyBorder="1" applyAlignment="1">
      <alignment horizontal="right"/>
    </xf>
    <xf numFmtId="2" fontId="81" fillId="0" borderId="10" xfId="0" applyNumberFormat="1" applyFont="1" applyBorder="1" applyAlignment="1">
      <alignment horizontal="left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3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185" fontId="15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185" fontId="9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7" fillId="0" borderId="0" xfId="0" applyNumberFormat="1" applyFont="1" applyBorder="1" applyAlignment="1">
      <alignment/>
    </xf>
    <xf numFmtId="2" fontId="81" fillId="0" borderId="10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2" fontId="81" fillId="0" borderId="10" xfId="0" applyNumberFormat="1" applyFont="1" applyFill="1" applyBorder="1" applyAlignment="1">
      <alignment horizontal="right"/>
    </xf>
    <xf numFmtId="2" fontId="78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185" fontId="21" fillId="0" borderId="0" xfId="0" applyNumberFormat="1" applyFont="1" applyAlignment="1">
      <alignment/>
    </xf>
    <xf numFmtId="183" fontId="21" fillId="0" borderId="0" xfId="0" applyNumberFormat="1" applyFont="1" applyAlignment="1">
      <alignment/>
    </xf>
    <xf numFmtId="16" fontId="18" fillId="0" borderId="10" xfId="0" applyNumberFormat="1" applyFont="1" applyFill="1" applyBorder="1" applyAlignment="1">
      <alignment horizontal="center"/>
    </xf>
    <xf numFmtId="2" fontId="78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183" fontId="24" fillId="0" borderId="19" xfId="0" applyNumberFormat="1" applyFont="1" applyFill="1" applyBorder="1" applyAlignment="1">
      <alignment horizontal="center" vertical="center"/>
    </xf>
    <xf numFmtId="183" fontId="24" fillId="0" borderId="20" xfId="0" applyNumberFormat="1" applyFont="1" applyFill="1" applyBorder="1" applyAlignment="1">
      <alignment horizontal="center" vertical="center"/>
    </xf>
    <xf numFmtId="183" fontId="24" fillId="0" borderId="21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183" fontId="24" fillId="0" borderId="12" xfId="0" applyNumberFormat="1" applyFont="1" applyFill="1" applyBorder="1" applyAlignment="1">
      <alignment horizontal="center"/>
    </xf>
    <xf numFmtId="183" fontId="24" fillId="0" borderId="13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185" fontId="25" fillId="0" borderId="11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83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183" fontId="24" fillId="0" borderId="10" xfId="0" applyNumberFormat="1" applyFont="1" applyFill="1" applyBorder="1" applyAlignment="1">
      <alignment horizontal="center"/>
    </xf>
    <xf numFmtId="185" fontId="24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185" fontId="26" fillId="0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83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185" fontId="26" fillId="0" borderId="0" xfId="0" applyNumberFormat="1" applyFont="1" applyFill="1" applyBorder="1" applyAlignment="1">
      <alignment horizontal="center"/>
    </xf>
    <xf numFmtId="2" fontId="82" fillId="0" borderId="10" xfId="0" applyNumberFormat="1" applyFont="1" applyBorder="1" applyAlignment="1">
      <alignment horizontal="left"/>
    </xf>
    <xf numFmtId="0" fontId="83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85" fontId="24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2" fontId="82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16" fontId="25" fillId="0" borderId="10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8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horizontal="center"/>
    </xf>
    <xf numFmtId="9" fontId="25" fillId="0" borderId="0" xfId="57" applyFont="1" applyFill="1" applyBorder="1" applyAlignment="1">
      <alignment horizontal="center"/>
    </xf>
    <xf numFmtId="183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83" fontId="26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183" fontId="24" fillId="0" borderId="0" xfId="0" applyNumberFormat="1" applyFont="1" applyFill="1" applyBorder="1" applyAlignment="1">
      <alignment horizontal="left"/>
    </xf>
    <xf numFmtId="185" fontId="2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2" fontId="24" fillId="0" borderId="0" xfId="0" applyNumberFormat="1" applyFont="1" applyAlignment="1">
      <alignment/>
    </xf>
    <xf numFmtId="185" fontId="24" fillId="0" borderId="0" xfId="0" applyNumberFormat="1" applyFont="1" applyBorder="1" applyAlignment="1">
      <alignment/>
    </xf>
    <xf numFmtId="1" fontId="24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" fontId="24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/>
    </xf>
    <xf numFmtId="1" fontId="24" fillId="0" borderId="16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26" fillId="0" borderId="0" xfId="0" applyFont="1" applyBorder="1" applyAlignment="1">
      <alignment/>
    </xf>
    <xf numFmtId="1" fontId="24" fillId="0" borderId="0" xfId="0" applyNumberFormat="1" applyFont="1" applyBorder="1" applyAlignment="1">
      <alignment horizontal="center"/>
    </xf>
    <xf numFmtId="2" fontId="82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2" fontId="82" fillId="0" borderId="10" xfId="0" applyNumberFormat="1" applyFont="1" applyBorder="1" applyAlignment="1">
      <alignment/>
    </xf>
    <xf numFmtId="1" fontId="26" fillId="0" borderId="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2" fontId="24" fillId="0" borderId="10" xfId="0" applyNumberFormat="1" applyFont="1" applyBorder="1" applyAlignment="1">
      <alignment horizontal="left"/>
    </xf>
    <xf numFmtId="2" fontId="82" fillId="0" borderId="1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" fontId="24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8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183" fontId="24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183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1" fontId="24" fillId="0" borderId="14" xfId="0" applyNumberFormat="1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183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1" fontId="17" fillId="0" borderId="0" xfId="0" applyNumberFormat="1" applyFont="1" applyFill="1" applyBorder="1" applyAlignment="1">
      <alignment horizontal="center" vertical="center"/>
    </xf>
    <xf numFmtId="183" fontId="17" fillId="0" borderId="12" xfId="0" applyNumberFormat="1" applyFont="1" applyFill="1" applyBorder="1" applyAlignment="1">
      <alignment horizontal="center" vertical="center"/>
    </xf>
    <xf numFmtId="183" fontId="17" fillId="0" borderId="13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left" vertical="center"/>
    </xf>
    <xf numFmtId="1" fontId="17" fillId="0" borderId="15" xfId="0" applyNumberFormat="1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center" vertical="center"/>
    </xf>
    <xf numFmtId="185" fontId="18" fillId="0" borderId="11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183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center" vertical="center"/>
    </xf>
    <xf numFmtId="183" fontId="17" fillId="0" borderId="10" xfId="0" applyNumberFormat="1" applyFont="1" applyFill="1" applyBorder="1" applyAlignment="1">
      <alignment horizontal="center" vertical="center"/>
    </xf>
    <xf numFmtId="185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left" vertical="center"/>
    </xf>
    <xf numFmtId="185" fontId="85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83" fontId="17" fillId="0" borderId="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85" fontId="19" fillId="0" borderId="0" xfId="0" applyNumberFormat="1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left"/>
    </xf>
    <xf numFmtId="1" fontId="17" fillId="0" borderId="14" xfId="0" applyNumberFormat="1" applyFont="1" applyFill="1" applyBorder="1" applyAlignment="1">
      <alignment horizontal="center"/>
    </xf>
    <xf numFmtId="1" fontId="17" fillId="0" borderId="15" xfId="0" applyNumberFormat="1" applyFont="1" applyFill="1" applyBorder="1" applyAlignment="1">
      <alignment horizontal="left"/>
    </xf>
    <xf numFmtId="1" fontId="17" fillId="0" borderId="15" xfId="0" applyNumberFormat="1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2" fontId="78" fillId="0" borderId="10" xfId="0" applyNumberFormat="1" applyFont="1" applyFill="1" applyBorder="1" applyAlignment="1">
      <alignment horizontal="right"/>
    </xf>
    <xf numFmtId="0" fontId="78" fillId="0" borderId="10" xfId="0" applyFont="1" applyFill="1" applyBorder="1" applyAlignment="1">
      <alignment horizontal="left"/>
    </xf>
    <xf numFmtId="2" fontId="78" fillId="0" borderId="10" xfId="0" applyNumberFormat="1" applyFont="1" applyFill="1" applyBorder="1" applyAlignment="1">
      <alignment horizontal="center"/>
    </xf>
    <xf numFmtId="2" fontId="7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left"/>
    </xf>
    <xf numFmtId="185" fontId="19" fillId="0" borderId="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78" fillId="0" borderId="10" xfId="0" applyNumberFormat="1" applyFont="1" applyFill="1" applyBorder="1" applyAlignment="1">
      <alignment horizontal="left"/>
    </xf>
    <xf numFmtId="2" fontId="78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left" vertical="center"/>
    </xf>
    <xf numFmtId="2" fontId="17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left" vertical="center" wrapText="1"/>
    </xf>
    <xf numFmtId="1" fontId="79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left"/>
    </xf>
    <xf numFmtId="2" fontId="17" fillId="0" borderId="10" xfId="0" applyNumberFormat="1" applyFont="1" applyFill="1" applyBorder="1" applyAlignment="1">
      <alignment horizontal="left"/>
    </xf>
    <xf numFmtId="185" fontId="86" fillId="0" borderId="0" xfId="0" applyNumberFormat="1" applyFont="1" applyFill="1" applyBorder="1" applyAlignment="1">
      <alignment horizontal="center"/>
    </xf>
    <xf numFmtId="1" fontId="7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left"/>
    </xf>
    <xf numFmtId="2" fontId="17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left"/>
    </xf>
    <xf numFmtId="183" fontId="17" fillId="0" borderId="12" xfId="0" applyNumberFormat="1" applyFont="1" applyFill="1" applyBorder="1" applyAlignment="1">
      <alignment horizontal="center" vertical="top"/>
    </xf>
    <xf numFmtId="183" fontId="17" fillId="0" borderId="13" xfId="0" applyNumberFormat="1" applyFont="1" applyFill="1" applyBorder="1" applyAlignment="1">
      <alignment horizontal="center" vertical="top"/>
    </xf>
    <xf numFmtId="2" fontId="78" fillId="0" borderId="0" xfId="0" applyNumberFormat="1" applyFont="1" applyFill="1" applyBorder="1" applyAlignment="1">
      <alignment horizontal="center"/>
    </xf>
    <xf numFmtId="183" fontId="78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left"/>
    </xf>
    <xf numFmtId="2" fontId="17" fillId="0" borderId="10" xfId="0" applyNumberFormat="1" applyFont="1" applyFill="1" applyBorder="1" applyAlignment="1">
      <alignment horizontal="center" vertical="top"/>
    </xf>
    <xf numFmtId="183" fontId="18" fillId="0" borderId="0" xfId="0" applyNumberFormat="1" applyFont="1" applyFill="1" applyBorder="1" applyAlignment="1">
      <alignment horizontal="center" vertical="center"/>
    </xf>
    <xf numFmtId="185" fontId="19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right" vertical="top"/>
    </xf>
    <xf numFmtId="0" fontId="78" fillId="0" borderId="10" xfId="0" applyFont="1" applyFill="1" applyBorder="1" applyAlignment="1">
      <alignment horizontal="left" vertical="top"/>
    </xf>
    <xf numFmtId="0" fontId="79" fillId="0" borderId="10" xfId="0" applyFont="1" applyFill="1" applyBorder="1" applyAlignment="1">
      <alignment horizontal="center" vertical="top"/>
    </xf>
    <xf numFmtId="2" fontId="18" fillId="0" borderId="10" xfId="0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2" fontId="85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/>
    </xf>
    <xf numFmtId="2" fontId="17" fillId="0" borderId="0" xfId="0" applyNumberFormat="1" applyFont="1" applyFill="1" applyAlignment="1">
      <alignment/>
    </xf>
    <xf numFmtId="185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1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83" fontId="24" fillId="0" borderId="12" xfId="0" applyNumberFormat="1" applyFont="1" applyFill="1" applyBorder="1" applyAlignment="1">
      <alignment horizontal="center" vertical="center"/>
    </xf>
    <xf numFmtId="183" fontId="24" fillId="0" borderId="13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left" vertical="center"/>
    </xf>
    <xf numFmtId="1" fontId="24" fillId="0" borderId="15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center" vertical="center"/>
    </xf>
    <xf numFmtId="185" fontId="25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18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83" fontId="24" fillId="0" borderId="10" xfId="0" applyNumberFormat="1" applyFont="1" applyFill="1" applyBorder="1" applyAlignment="1">
      <alignment horizontal="center" vertical="center"/>
    </xf>
    <xf numFmtId="185" fontId="24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185" fontId="25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left" vertical="center"/>
    </xf>
    <xf numFmtId="1" fontId="24" fillId="0" borderId="16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185" fontId="26" fillId="0" borderId="0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left"/>
    </xf>
    <xf numFmtId="1" fontId="24" fillId="0" borderId="15" xfId="0" applyNumberFormat="1" applyFont="1" applyFill="1" applyBorder="1" applyAlignment="1">
      <alignment horizontal="left"/>
    </xf>
    <xf numFmtId="0" fontId="82" fillId="0" borderId="10" xfId="0" applyFont="1" applyFill="1" applyBorder="1" applyAlignment="1">
      <alignment horizontal="left"/>
    </xf>
    <xf numFmtId="2" fontId="82" fillId="0" borderId="10" xfId="0" applyNumberFormat="1" applyFont="1" applyFill="1" applyBorder="1" applyAlignment="1">
      <alignment horizontal="center"/>
    </xf>
    <xf numFmtId="2" fontId="82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2" fontId="87" fillId="0" borderId="10" xfId="0" applyNumberFormat="1" applyFont="1" applyBorder="1" applyAlignment="1">
      <alignment horizontal="left"/>
    </xf>
    <xf numFmtId="2" fontId="8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1" fontId="83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left" vertical="center"/>
    </xf>
    <xf numFmtId="2" fontId="24" fillId="0" borderId="10" xfId="0" applyNumberFormat="1" applyFont="1" applyFill="1" applyBorder="1" applyAlignment="1">
      <alignment horizontal="left"/>
    </xf>
    <xf numFmtId="1" fontId="83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 horizontal="left" vertical="top" wrapText="1"/>
    </xf>
    <xf numFmtId="183" fontId="24" fillId="0" borderId="12" xfId="0" applyNumberFormat="1" applyFont="1" applyFill="1" applyBorder="1" applyAlignment="1">
      <alignment horizontal="center" vertical="top"/>
    </xf>
    <xf numFmtId="183" fontId="24" fillId="0" borderId="13" xfId="0" applyNumberFormat="1" applyFont="1" applyFill="1" applyBorder="1" applyAlignment="1">
      <alignment horizontal="center" vertical="top"/>
    </xf>
    <xf numFmtId="183" fontId="82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top" wrapText="1"/>
    </xf>
    <xf numFmtId="2" fontId="24" fillId="0" borderId="10" xfId="0" applyNumberFormat="1" applyFont="1" applyFill="1" applyBorder="1" applyAlignment="1">
      <alignment horizontal="center" vertical="top"/>
    </xf>
    <xf numFmtId="2" fontId="82" fillId="0" borderId="10" xfId="0" applyNumberFormat="1" applyFont="1" applyFill="1" applyBorder="1" applyAlignment="1">
      <alignment horizontal="left" vertical="top"/>
    </xf>
    <xf numFmtId="0" fontId="82" fillId="0" borderId="10" xfId="0" applyFont="1" applyFill="1" applyBorder="1" applyAlignment="1">
      <alignment horizontal="left" vertical="top"/>
    </xf>
    <xf numFmtId="0" fontId="83" fillId="0" borderId="10" xfId="0" applyFont="1" applyFill="1" applyBorder="1" applyAlignment="1">
      <alignment horizontal="center" vertical="top"/>
    </xf>
    <xf numFmtId="2" fontId="27" fillId="0" borderId="10" xfId="0" applyNumberFormat="1" applyFont="1" applyBorder="1" applyAlignment="1">
      <alignment horizontal="left"/>
    </xf>
    <xf numFmtId="2" fontId="25" fillId="0" borderId="10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4" fillId="0" borderId="0" xfId="0" applyFont="1" applyFill="1" applyAlignment="1">
      <alignment/>
    </xf>
    <xf numFmtId="1" fontId="24" fillId="0" borderId="0" xfId="0" applyNumberFormat="1" applyFont="1" applyFill="1" applyAlignment="1">
      <alignment horizontal="left"/>
    </xf>
    <xf numFmtId="1" fontId="24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5" fillId="0" borderId="10" xfId="0" applyNumberFormat="1" applyFont="1" applyFill="1" applyBorder="1" applyAlignment="1">
      <alignment horizontal="center"/>
    </xf>
    <xf numFmtId="2" fontId="24" fillId="0" borderId="24" xfId="0" applyNumberFormat="1" applyFont="1" applyFill="1" applyBorder="1" applyAlignment="1">
      <alignment horizontal="center" vertical="center"/>
    </xf>
    <xf numFmtId="183" fontId="29" fillId="33" borderId="10" xfId="0" applyNumberFormat="1" applyFont="1" applyFill="1" applyBorder="1" applyAlignment="1">
      <alignment horizontal="right" vertical="center"/>
    </xf>
    <xf numFmtId="183" fontId="29" fillId="33" borderId="24" xfId="0" applyNumberFormat="1" applyFont="1" applyFill="1" applyBorder="1" applyAlignment="1">
      <alignment horizontal="right" vertical="center"/>
    </xf>
    <xf numFmtId="2" fontId="24" fillId="33" borderId="10" xfId="0" applyNumberFormat="1" applyFont="1" applyFill="1" applyBorder="1" applyAlignment="1">
      <alignment horizontal="center" vertical="center"/>
    </xf>
    <xf numFmtId="2" fontId="24" fillId="33" borderId="24" xfId="0" applyNumberFormat="1" applyFont="1" applyFill="1" applyBorder="1" applyAlignment="1">
      <alignment horizontal="center" vertical="center"/>
    </xf>
    <xf numFmtId="183" fontId="24" fillId="0" borderId="24" xfId="0" applyNumberFormat="1" applyFont="1" applyFill="1" applyBorder="1" applyAlignment="1">
      <alignment horizontal="center"/>
    </xf>
    <xf numFmtId="2" fontId="24" fillId="0" borderId="31" xfId="0" applyNumberFormat="1" applyFont="1" applyFill="1" applyBorder="1" applyAlignment="1">
      <alignment horizontal="center"/>
    </xf>
    <xf numFmtId="2" fontId="24" fillId="0" borderId="31" xfId="0" applyNumberFormat="1" applyFont="1" applyFill="1" applyBorder="1" applyAlignment="1">
      <alignment horizontal="center" vertical="center"/>
    </xf>
    <xf numFmtId="2" fontId="24" fillId="0" borderId="32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33" xfId="0" applyNumberFormat="1" applyFont="1" applyFill="1" applyBorder="1" applyAlignment="1">
      <alignment horizontal="center" vertical="center"/>
    </xf>
    <xf numFmtId="2" fontId="24" fillId="33" borderId="11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  <xf numFmtId="2" fontId="24" fillId="0" borderId="33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82" fillId="33" borderId="34" xfId="0" applyFont="1" applyFill="1" applyBorder="1" applyAlignment="1">
      <alignment/>
    </xf>
    <xf numFmtId="0" fontId="88" fillId="0" borderId="35" xfId="0" applyFont="1" applyBorder="1" applyAlignment="1">
      <alignment/>
    </xf>
    <xf numFmtId="2" fontId="29" fillId="33" borderId="10" xfId="0" applyNumberFormat="1" applyFont="1" applyFill="1" applyBorder="1" applyAlignment="1">
      <alignment horizontal="center" vertical="center"/>
    </xf>
    <xf numFmtId="2" fontId="82" fillId="34" borderId="10" xfId="0" applyNumberFormat="1" applyFont="1" applyFill="1" applyBorder="1" applyAlignment="1">
      <alignment horizontal="left"/>
    </xf>
    <xf numFmtId="0" fontId="82" fillId="0" borderId="36" xfId="0" applyFont="1" applyBorder="1" applyAlignment="1">
      <alignment/>
    </xf>
    <xf numFmtId="2" fontId="24" fillId="33" borderId="37" xfId="0" applyNumberFormat="1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 vertical="center"/>
    </xf>
    <xf numFmtId="2" fontId="29" fillId="0" borderId="24" xfId="0" applyNumberFormat="1" applyFont="1" applyFill="1" applyBorder="1" applyAlignment="1">
      <alignment horizontal="center" vertical="center"/>
    </xf>
    <xf numFmtId="2" fontId="24" fillId="33" borderId="24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183" fontId="17" fillId="0" borderId="19" xfId="0" applyNumberFormat="1" applyFont="1" applyFill="1" applyBorder="1" applyAlignment="1">
      <alignment horizontal="center" vertical="center"/>
    </xf>
    <xf numFmtId="183" fontId="17" fillId="0" borderId="20" xfId="0" applyNumberFormat="1" applyFont="1" applyFill="1" applyBorder="1" applyAlignment="1">
      <alignment horizontal="center" vertical="center"/>
    </xf>
    <xf numFmtId="183" fontId="17" fillId="0" borderId="21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18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vertical="center" wrapText="1"/>
    </xf>
    <xf numFmtId="1" fontId="24" fillId="0" borderId="18" xfId="0" applyNumberFormat="1" applyFont="1" applyFill="1" applyBorder="1" applyAlignment="1">
      <alignment vertical="center" wrapText="1"/>
    </xf>
    <xf numFmtId="183" fontId="24" fillId="0" borderId="19" xfId="0" applyNumberFormat="1" applyFont="1" applyFill="1" applyBorder="1" applyAlignment="1">
      <alignment horizontal="center" vertical="center"/>
    </xf>
    <xf numFmtId="183" fontId="24" fillId="0" borderId="20" xfId="0" applyNumberFormat="1" applyFont="1" applyFill="1" applyBorder="1" applyAlignment="1">
      <alignment horizontal="center" vertical="center"/>
    </xf>
    <xf numFmtId="183" fontId="24" fillId="0" borderId="21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vertical="center" wrapText="1"/>
    </xf>
    <xf numFmtId="1" fontId="17" fillId="0" borderId="18" xfId="0" applyNumberFormat="1" applyFont="1" applyFill="1" applyBorder="1" applyAlignment="1">
      <alignment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top"/>
    </xf>
    <xf numFmtId="0" fontId="17" fillId="0" borderId="18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left" vertical="top"/>
    </xf>
    <xf numFmtId="0" fontId="17" fillId="0" borderId="18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183" fontId="17" fillId="0" borderId="19" xfId="0" applyNumberFormat="1" applyFont="1" applyFill="1" applyBorder="1" applyAlignment="1">
      <alignment horizontal="center" vertical="top"/>
    </xf>
    <xf numFmtId="183" fontId="17" fillId="0" borderId="20" xfId="0" applyNumberFormat="1" applyFont="1" applyFill="1" applyBorder="1" applyAlignment="1">
      <alignment horizontal="center" vertical="top"/>
    </xf>
    <xf numFmtId="183" fontId="17" fillId="0" borderId="21" xfId="0" applyNumberFormat="1" applyFont="1" applyFill="1" applyBorder="1" applyAlignment="1">
      <alignment horizontal="center" vertical="top"/>
    </xf>
    <xf numFmtId="1" fontId="17" fillId="0" borderId="17" xfId="0" applyNumberFormat="1" applyFont="1" applyFill="1" applyBorder="1" applyAlignment="1">
      <alignment vertical="top" wrapText="1"/>
    </xf>
    <xf numFmtId="1" fontId="17" fillId="0" borderId="18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top"/>
    </xf>
    <xf numFmtId="0" fontId="24" fillId="0" borderId="18" xfId="0" applyFont="1" applyFill="1" applyBorder="1" applyAlignment="1">
      <alignment horizontal="left" vertical="top"/>
    </xf>
    <xf numFmtId="0" fontId="24" fillId="0" borderId="17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183" fontId="24" fillId="0" borderId="19" xfId="0" applyNumberFormat="1" applyFont="1" applyFill="1" applyBorder="1" applyAlignment="1">
      <alignment horizontal="center" vertical="top"/>
    </xf>
    <xf numFmtId="183" fontId="24" fillId="0" borderId="20" xfId="0" applyNumberFormat="1" applyFont="1" applyFill="1" applyBorder="1" applyAlignment="1">
      <alignment horizontal="center" vertical="top"/>
    </xf>
    <xf numFmtId="183" fontId="24" fillId="0" borderId="21" xfId="0" applyNumberFormat="1" applyFont="1" applyFill="1" applyBorder="1" applyAlignment="1">
      <alignment horizontal="center" vertical="top"/>
    </xf>
    <xf numFmtId="1" fontId="24" fillId="0" borderId="17" xfId="0" applyNumberFormat="1" applyFont="1" applyFill="1" applyBorder="1" applyAlignment="1">
      <alignment vertical="top" wrapText="1"/>
    </xf>
    <xf numFmtId="1" fontId="24" fillId="0" borderId="18" xfId="0" applyNumberFormat="1" applyFont="1" applyFill="1" applyBorder="1" applyAlignment="1">
      <alignment vertical="top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/>
    </xf>
    <xf numFmtId="0" fontId="24" fillId="0" borderId="42" xfId="0" applyFont="1" applyFill="1" applyBorder="1" applyAlignment="1">
      <alignment horizontal="center" vertical="center" wrapText="1"/>
    </xf>
    <xf numFmtId="183" fontId="24" fillId="0" borderId="43" xfId="0" applyNumberFormat="1" applyFont="1" applyFill="1" applyBorder="1" applyAlignment="1">
      <alignment horizontal="center" vertical="center"/>
    </xf>
    <xf numFmtId="183" fontId="24" fillId="0" borderId="35" xfId="0" applyNumberFormat="1" applyFont="1" applyFill="1" applyBorder="1" applyAlignment="1">
      <alignment horizontal="center" vertical="center"/>
    </xf>
    <xf numFmtId="183" fontId="24" fillId="0" borderId="44" xfId="0" applyNumberFormat="1" applyFont="1" applyFill="1" applyBorder="1" applyAlignment="1">
      <alignment horizontal="center" vertical="center"/>
    </xf>
    <xf numFmtId="1" fontId="24" fillId="0" borderId="28" xfId="0" applyNumberFormat="1" applyFont="1" applyFill="1" applyBorder="1" applyAlignment="1">
      <alignment horizontal="center" vertical="center" wrapText="1"/>
    </xf>
    <xf numFmtId="1" fontId="24" fillId="0" borderId="4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8"/>
  <sheetViews>
    <sheetView view="pageBreakPreview" zoomScale="90" zoomScaleNormal="90" zoomScaleSheetLayoutView="90" workbookViewId="0" topLeftCell="A148">
      <selection activeCell="B17" sqref="B17:B18"/>
    </sheetView>
  </sheetViews>
  <sheetFormatPr defaultColWidth="9.00390625" defaultRowHeight="12.75"/>
  <cols>
    <col min="1" max="1" width="14.125" style="378" customWidth="1"/>
    <col min="2" max="2" width="36.25390625" style="47" customWidth="1"/>
    <col min="3" max="3" width="10.25390625" style="378" customWidth="1"/>
    <col min="4" max="4" width="12.375" style="378" customWidth="1"/>
    <col min="5" max="5" width="10.625" style="378" customWidth="1"/>
    <col min="6" max="6" width="12.375" style="378" customWidth="1"/>
    <col min="7" max="7" width="12.25390625" style="378" customWidth="1"/>
    <col min="8" max="8" width="6.75390625" style="91" customWidth="1"/>
    <col min="9" max="9" width="15.625" style="378" customWidth="1"/>
    <col min="10" max="10" width="42.625" style="47" customWidth="1"/>
    <col min="11" max="11" width="8.125" style="378" customWidth="1"/>
    <col min="12" max="12" width="9.375" style="378" customWidth="1"/>
    <col min="13" max="13" width="9.75390625" style="378" customWidth="1"/>
    <col min="14" max="14" width="11.25390625" style="378" customWidth="1"/>
    <col min="15" max="15" width="11.00390625" style="378" customWidth="1"/>
    <col min="16" max="16" width="2.00390625" style="214" customWidth="1"/>
    <col min="17" max="17" width="13.00390625" style="278" customWidth="1"/>
    <col min="18" max="18" width="38.125" style="214" customWidth="1"/>
    <col min="19" max="19" width="9.125" style="214" customWidth="1"/>
    <col min="20" max="20" width="12.375" style="214" customWidth="1"/>
    <col min="21" max="22" width="9.125" style="214" customWidth="1"/>
    <col min="23" max="23" width="9.75390625" style="214" customWidth="1"/>
    <col min="24" max="25" width="9.125" style="214" customWidth="1"/>
  </cols>
  <sheetData>
    <row r="1" spans="1:25" s="6" customFormat="1" ht="15.75">
      <c r="A1" s="47" t="s">
        <v>11</v>
      </c>
      <c r="B1" s="47"/>
      <c r="C1" s="47"/>
      <c r="D1" s="47" t="s">
        <v>11</v>
      </c>
      <c r="E1" s="48"/>
      <c r="F1" s="47"/>
      <c r="G1" s="47"/>
      <c r="H1" s="48"/>
      <c r="I1" s="47" t="s">
        <v>11</v>
      </c>
      <c r="J1" s="47"/>
      <c r="K1" s="47"/>
      <c r="L1" s="47" t="s">
        <v>11</v>
      </c>
      <c r="M1" s="48"/>
      <c r="N1" s="47"/>
      <c r="O1" s="47"/>
      <c r="P1" s="214"/>
      <c r="Q1" s="270" t="s">
        <v>11</v>
      </c>
      <c r="R1" s="267"/>
      <c r="S1" s="267"/>
      <c r="T1" s="267"/>
      <c r="U1" s="267" t="s">
        <v>11</v>
      </c>
      <c r="V1" s="268"/>
      <c r="W1" s="267"/>
      <c r="X1" s="214"/>
      <c r="Y1" s="214"/>
    </row>
    <row r="2" spans="1:25" s="6" customFormat="1" ht="15.75">
      <c r="A2" s="47" t="s">
        <v>14</v>
      </c>
      <c r="B2" s="47"/>
      <c r="C2" s="49"/>
      <c r="D2" s="50" t="s">
        <v>15</v>
      </c>
      <c r="E2" s="50"/>
      <c r="F2" s="50"/>
      <c r="G2" s="50"/>
      <c r="H2" s="50"/>
      <c r="I2" s="47" t="s">
        <v>14</v>
      </c>
      <c r="J2" s="47"/>
      <c r="K2" s="49"/>
      <c r="L2" s="50" t="s">
        <v>15</v>
      </c>
      <c r="M2" s="50"/>
      <c r="N2" s="50"/>
      <c r="O2" s="50"/>
      <c r="P2" s="214"/>
      <c r="Q2" s="270" t="s">
        <v>14</v>
      </c>
      <c r="R2" s="267"/>
      <c r="S2" s="216"/>
      <c r="T2" s="269"/>
      <c r="U2" s="269" t="s">
        <v>15</v>
      </c>
      <c r="V2" s="269"/>
      <c r="W2" s="269"/>
      <c r="X2" s="214"/>
      <c r="Y2" s="214"/>
    </row>
    <row r="3" spans="1:25" s="6" customFormat="1" ht="15.75">
      <c r="A3" s="47" t="s">
        <v>12</v>
      </c>
      <c r="B3" s="47"/>
      <c r="C3" s="49"/>
      <c r="D3" s="50" t="s">
        <v>9</v>
      </c>
      <c r="E3" s="50"/>
      <c r="F3" s="50"/>
      <c r="G3" s="50"/>
      <c r="H3" s="50"/>
      <c r="I3" s="47" t="s">
        <v>12</v>
      </c>
      <c r="J3" s="47"/>
      <c r="K3" s="49"/>
      <c r="L3" s="50" t="s">
        <v>9</v>
      </c>
      <c r="M3" s="50"/>
      <c r="N3" s="50"/>
      <c r="O3" s="50"/>
      <c r="P3" s="214"/>
      <c r="Q3" s="270" t="s">
        <v>12</v>
      </c>
      <c r="R3" s="267"/>
      <c r="S3" s="216"/>
      <c r="T3" s="269"/>
      <c r="U3" s="269" t="s">
        <v>9</v>
      </c>
      <c r="V3" s="269"/>
      <c r="W3" s="269"/>
      <c r="X3" s="214"/>
      <c r="Y3" s="214"/>
    </row>
    <row r="4" spans="1:25" s="6" customFormat="1" ht="15.75">
      <c r="A4" s="47" t="s">
        <v>13</v>
      </c>
      <c r="B4" s="47"/>
      <c r="C4" s="49"/>
      <c r="D4" s="50" t="s">
        <v>17</v>
      </c>
      <c r="E4" s="48"/>
      <c r="F4" s="50"/>
      <c r="G4" s="50"/>
      <c r="H4" s="48"/>
      <c r="I4" s="47" t="s">
        <v>13</v>
      </c>
      <c r="J4" s="47"/>
      <c r="K4" s="49"/>
      <c r="L4" s="50" t="s">
        <v>17</v>
      </c>
      <c r="M4" s="48"/>
      <c r="N4" s="50"/>
      <c r="O4" s="50"/>
      <c r="P4" s="214"/>
      <c r="Q4" s="270" t="s">
        <v>13</v>
      </c>
      <c r="R4" s="267"/>
      <c r="S4" s="216"/>
      <c r="T4" s="269"/>
      <c r="U4" s="269" t="s">
        <v>17</v>
      </c>
      <c r="V4" s="268"/>
      <c r="W4" s="269"/>
      <c r="X4" s="214"/>
      <c r="Y4" s="214"/>
    </row>
    <row r="5" spans="1:25" s="6" customFormat="1" ht="15.75">
      <c r="A5" s="47" t="s">
        <v>19</v>
      </c>
      <c r="B5" s="47"/>
      <c r="C5" s="49"/>
      <c r="D5" s="50" t="s">
        <v>173</v>
      </c>
      <c r="E5" s="48"/>
      <c r="F5" s="50"/>
      <c r="G5" s="50"/>
      <c r="H5" s="48"/>
      <c r="I5" s="47" t="s">
        <v>19</v>
      </c>
      <c r="J5" s="47"/>
      <c r="K5" s="49"/>
      <c r="L5" s="50" t="s">
        <v>173</v>
      </c>
      <c r="M5" s="48"/>
      <c r="N5" s="50"/>
      <c r="O5" s="50"/>
      <c r="P5" s="214"/>
      <c r="Q5" s="270" t="s">
        <v>19</v>
      </c>
      <c r="R5" s="267"/>
      <c r="S5" s="216"/>
      <c r="T5" s="269"/>
      <c r="U5" s="269" t="s">
        <v>173</v>
      </c>
      <c r="V5" s="268"/>
      <c r="W5" s="269"/>
      <c r="X5" s="214"/>
      <c r="Y5" s="214"/>
    </row>
    <row r="6" spans="1:25" s="6" customFormat="1" ht="15.75">
      <c r="A6" s="50" t="s">
        <v>173</v>
      </c>
      <c r="B6" s="50"/>
      <c r="C6" s="50"/>
      <c r="D6" s="50"/>
      <c r="E6" s="48"/>
      <c r="F6" s="50"/>
      <c r="G6" s="50"/>
      <c r="H6" s="48"/>
      <c r="I6" s="50" t="s">
        <v>173</v>
      </c>
      <c r="J6" s="50"/>
      <c r="K6" s="50"/>
      <c r="L6" s="50"/>
      <c r="M6" s="48"/>
      <c r="N6" s="50"/>
      <c r="O6" s="50"/>
      <c r="P6" s="214"/>
      <c r="Q6" s="271" t="s">
        <v>173</v>
      </c>
      <c r="R6" s="268"/>
      <c r="S6" s="269"/>
      <c r="T6" s="269"/>
      <c r="U6" s="269"/>
      <c r="V6" s="268"/>
      <c r="W6" s="269"/>
      <c r="X6" s="214"/>
      <c r="Y6" s="214"/>
    </row>
    <row r="7" spans="1:25" s="6" customFormat="1" ht="15.75">
      <c r="A7" s="51"/>
      <c r="B7" s="52"/>
      <c r="C7" s="51"/>
      <c r="D7" s="51"/>
      <c r="E7" s="51"/>
      <c r="F7" s="51"/>
      <c r="G7" s="51"/>
      <c r="H7" s="51"/>
      <c r="I7" s="51"/>
      <c r="J7" s="52"/>
      <c r="K7" s="51"/>
      <c r="L7" s="51"/>
      <c r="M7" s="51"/>
      <c r="N7" s="51"/>
      <c r="O7" s="51"/>
      <c r="P7" s="214"/>
      <c r="Q7" s="240"/>
      <c r="R7" s="240"/>
      <c r="S7" s="240"/>
      <c r="T7" s="240"/>
      <c r="U7" s="240"/>
      <c r="V7" s="240"/>
      <c r="W7" s="240"/>
      <c r="X7" s="214"/>
      <c r="Y7" s="214"/>
    </row>
    <row r="8" spans="1:25" s="6" customFormat="1" ht="31.5" customHeight="1">
      <c r="A8" s="481" t="s">
        <v>21</v>
      </c>
      <c r="B8" s="481"/>
      <c r="C8" s="481"/>
      <c r="D8" s="481"/>
      <c r="E8" s="481"/>
      <c r="F8" s="481"/>
      <c r="G8" s="481"/>
      <c r="H8" s="51"/>
      <c r="I8" s="481" t="s">
        <v>153</v>
      </c>
      <c r="J8" s="481"/>
      <c r="K8" s="481"/>
      <c r="L8" s="481"/>
      <c r="M8" s="481"/>
      <c r="N8" s="481"/>
      <c r="O8" s="481"/>
      <c r="P8" s="214"/>
      <c r="Q8" s="482" t="s">
        <v>321</v>
      </c>
      <c r="R8" s="482"/>
      <c r="S8" s="482"/>
      <c r="T8" s="482"/>
      <c r="U8" s="482"/>
      <c r="V8" s="482"/>
      <c r="W8" s="482"/>
      <c r="X8" s="214"/>
      <c r="Y8" s="214"/>
    </row>
    <row r="9" spans="1:25" s="6" customFormat="1" ht="15.75">
      <c r="A9" s="51"/>
      <c r="B9" s="52" t="s">
        <v>30</v>
      </c>
      <c r="C9" s="53"/>
      <c r="D9" s="54"/>
      <c r="E9" s="54"/>
      <c r="F9" s="54"/>
      <c r="G9" s="54"/>
      <c r="H9" s="54"/>
      <c r="I9" s="51"/>
      <c r="J9" s="52" t="s">
        <v>30</v>
      </c>
      <c r="K9" s="53"/>
      <c r="L9" s="54"/>
      <c r="M9" s="54"/>
      <c r="N9" s="54"/>
      <c r="O9" s="54"/>
      <c r="P9" s="214"/>
      <c r="Q9" s="240"/>
      <c r="R9" s="197" t="s">
        <v>30</v>
      </c>
      <c r="S9" s="198"/>
      <c r="T9" s="199"/>
      <c r="U9" s="199"/>
      <c r="V9" s="199"/>
      <c r="W9" s="199"/>
      <c r="X9" s="214"/>
      <c r="Y9" s="214"/>
    </row>
    <row r="10" spans="1:25" s="6" customFormat="1" ht="15.75">
      <c r="A10" s="51"/>
      <c r="B10" s="52" t="s">
        <v>31</v>
      </c>
      <c r="C10" s="53"/>
      <c r="D10" s="54"/>
      <c r="E10" s="54"/>
      <c r="F10" s="54"/>
      <c r="G10" s="54"/>
      <c r="H10" s="54"/>
      <c r="I10" s="51"/>
      <c r="J10" s="52" t="s">
        <v>31</v>
      </c>
      <c r="K10" s="53"/>
      <c r="L10" s="54"/>
      <c r="M10" s="54"/>
      <c r="N10" s="54"/>
      <c r="O10" s="54"/>
      <c r="P10" s="214"/>
      <c r="Q10" s="240"/>
      <c r="R10" s="197" t="s">
        <v>31</v>
      </c>
      <c r="S10" s="198"/>
      <c r="T10" s="199"/>
      <c r="U10" s="199"/>
      <c r="V10" s="199"/>
      <c r="W10" s="199"/>
      <c r="X10" s="214"/>
      <c r="Y10" s="214"/>
    </row>
    <row r="11" spans="1:25" s="6" customFormat="1" ht="16.5" thickBot="1">
      <c r="A11" s="55"/>
      <c r="B11" s="56" t="s">
        <v>345</v>
      </c>
      <c r="C11" s="55"/>
      <c r="D11" s="57"/>
      <c r="E11" s="57"/>
      <c r="F11" s="57"/>
      <c r="G11" s="58"/>
      <c r="H11" s="58"/>
      <c r="I11" s="55"/>
      <c r="J11" s="56" t="s">
        <v>345</v>
      </c>
      <c r="K11" s="55"/>
      <c r="L11" s="57"/>
      <c r="M11" s="57"/>
      <c r="N11" s="57"/>
      <c r="O11" s="58"/>
      <c r="P11" s="214"/>
      <c r="Q11" s="272"/>
      <c r="R11" s="200" t="s">
        <v>154</v>
      </c>
      <c r="S11" s="217"/>
      <c r="T11" s="225"/>
      <c r="U11" s="190"/>
      <c r="V11" s="190"/>
      <c r="W11" s="190"/>
      <c r="X11" s="214"/>
      <c r="Y11" s="214"/>
    </row>
    <row r="12" spans="1:25" s="6" customFormat="1" ht="31.5" customHeight="1">
      <c r="A12" s="483" t="s">
        <v>22</v>
      </c>
      <c r="B12" s="485" t="s">
        <v>23</v>
      </c>
      <c r="C12" s="483" t="s">
        <v>24</v>
      </c>
      <c r="D12" s="487" t="s">
        <v>25</v>
      </c>
      <c r="E12" s="488"/>
      <c r="F12" s="489"/>
      <c r="G12" s="490" t="s">
        <v>26</v>
      </c>
      <c r="H12" s="284"/>
      <c r="I12" s="483" t="s">
        <v>22</v>
      </c>
      <c r="J12" s="485" t="s">
        <v>23</v>
      </c>
      <c r="K12" s="483" t="s">
        <v>24</v>
      </c>
      <c r="L12" s="487" t="s">
        <v>25</v>
      </c>
      <c r="M12" s="488"/>
      <c r="N12" s="489"/>
      <c r="O12" s="490" t="s">
        <v>26</v>
      </c>
      <c r="P12" s="214"/>
      <c r="Q12" s="492" t="s">
        <v>22</v>
      </c>
      <c r="R12" s="494" t="s">
        <v>23</v>
      </c>
      <c r="S12" s="496" t="s">
        <v>24</v>
      </c>
      <c r="T12" s="498" t="s">
        <v>26</v>
      </c>
      <c r="U12" s="500" t="s">
        <v>25</v>
      </c>
      <c r="V12" s="501"/>
      <c r="W12" s="502"/>
      <c r="X12" s="214"/>
      <c r="Y12" s="214"/>
    </row>
    <row r="13" spans="1:25" s="1" customFormat="1" ht="26.25" customHeight="1" thickBot="1">
      <c r="A13" s="484"/>
      <c r="B13" s="486"/>
      <c r="C13" s="484"/>
      <c r="D13" s="285" t="s">
        <v>27</v>
      </c>
      <c r="E13" s="285" t="s">
        <v>28</v>
      </c>
      <c r="F13" s="286" t="s">
        <v>29</v>
      </c>
      <c r="G13" s="491"/>
      <c r="H13" s="284"/>
      <c r="I13" s="484"/>
      <c r="J13" s="486"/>
      <c r="K13" s="484"/>
      <c r="L13" s="285" t="s">
        <v>27</v>
      </c>
      <c r="M13" s="285" t="s">
        <v>28</v>
      </c>
      <c r="N13" s="286" t="s">
        <v>29</v>
      </c>
      <c r="O13" s="491"/>
      <c r="P13" s="234"/>
      <c r="Q13" s="493"/>
      <c r="R13" s="495"/>
      <c r="S13" s="497"/>
      <c r="T13" s="499"/>
      <c r="U13" s="170" t="s">
        <v>27</v>
      </c>
      <c r="V13" s="170" t="s">
        <v>28</v>
      </c>
      <c r="W13" s="171" t="s">
        <v>29</v>
      </c>
      <c r="X13" s="234"/>
      <c r="Y13" s="234"/>
    </row>
    <row r="14" spans="1:25" s="1" customFormat="1" ht="11.25" customHeight="1" thickBot="1">
      <c r="A14" s="287">
        <v>1</v>
      </c>
      <c r="B14" s="288">
        <v>2</v>
      </c>
      <c r="C14" s="289">
        <v>3</v>
      </c>
      <c r="D14" s="289">
        <v>4</v>
      </c>
      <c r="E14" s="289">
        <v>5</v>
      </c>
      <c r="F14" s="289">
        <v>6</v>
      </c>
      <c r="G14" s="290">
        <v>7</v>
      </c>
      <c r="H14" s="284"/>
      <c r="I14" s="287">
        <v>1</v>
      </c>
      <c r="J14" s="288">
        <v>2</v>
      </c>
      <c r="K14" s="289">
        <v>3</v>
      </c>
      <c r="L14" s="289">
        <v>4</v>
      </c>
      <c r="M14" s="289">
        <v>5</v>
      </c>
      <c r="N14" s="289">
        <v>6</v>
      </c>
      <c r="O14" s="290">
        <v>7</v>
      </c>
      <c r="P14" s="234"/>
      <c r="Q14" s="273">
        <v>1</v>
      </c>
      <c r="R14" s="237">
        <v>2</v>
      </c>
      <c r="S14" s="237">
        <v>3</v>
      </c>
      <c r="T14" s="238">
        <v>7</v>
      </c>
      <c r="U14" s="237">
        <v>4</v>
      </c>
      <c r="V14" s="237">
        <v>5</v>
      </c>
      <c r="W14" s="237">
        <v>6</v>
      </c>
      <c r="X14" s="234"/>
      <c r="Y14" s="234"/>
    </row>
    <row r="15" spans="1:25" s="6" customFormat="1" ht="14.25" customHeight="1">
      <c r="A15" s="291"/>
      <c r="B15" s="292" t="s">
        <v>0</v>
      </c>
      <c r="C15" s="293"/>
      <c r="D15" s="294"/>
      <c r="E15" s="294"/>
      <c r="F15" s="294"/>
      <c r="G15" s="294"/>
      <c r="H15" s="295"/>
      <c r="I15" s="291"/>
      <c r="J15" s="292" t="s">
        <v>0</v>
      </c>
      <c r="K15" s="293"/>
      <c r="L15" s="294"/>
      <c r="M15" s="294"/>
      <c r="N15" s="294"/>
      <c r="O15" s="294"/>
      <c r="P15" s="214"/>
      <c r="Q15" s="248"/>
      <c r="R15" s="173" t="s">
        <v>0</v>
      </c>
      <c r="S15" s="174"/>
      <c r="T15" s="175"/>
      <c r="U15" s="175"/>
      <c r="V15" s="175"/>
      <c r="W15" s="175"/>
      <c r="X15" s="214"/>
      <c r="Y15" s="214"/>
    </row>
    <row r="16" spans="1:25" s="6" customFormat="1" ht="14.25" customHeight="1">
      <c r="A16" s="155"/>
      <c r="B16" s="296" t="s">
        <v>10</v>
      </c>
      <c r="C16" s="155"/>
      <c r="D16" s="297"/>
      <c r="E16" s="297"/>
      <c r="F16" s="297"/>
      <c r="G16" s="298"/>
      <c r="H16" s="299"/>
      <c r="I16" s="155"/>
      <c r="J16" s="296" t="s">
        <v>88</v>
      </c>
      <c r="K16" s="155"/>
      <c r="L16" s="297"/>
      <c r="M16" s="297"/>
      <c r="N16" s="297"/>
      <c r="O16" s="298"/>
      <c r="P16" s="214"/>
      <c r="Q16" s="278"/>
      <c r="R16" s="214"/>
      <c r="S16" s="214"/>
      <c r="T16" s="214"/>
      <c r="U16" s="214"/>
      <c r="V16" s="214"/>
      <c r="W16" s="214"/>
      <c r="X16" s="214"/>
      <c r="Y16" s="214"/>
    </row>
    <row r="17" spans="1:25" s="6" customFormat="1" ht="14.25" customHeight="1">
      <c r="A17" s="160" t="s">
        <v>346</v>
      </c>
      <c r="B17" s="300" t="s">
        <v>325</v>
      </c>
      <c r="C17" s="155">
        <v>90</v>
      </c>
      <c r="D17" s="156">
        <v>3.35</v>
      </c>
      <c r="E17" s="156">
        <v>7</v>
      </c>
      <c r="F17" s="156">
        <v>21</v>
      </c>
      <c r="G17" s="156">
        <v>160.5</v>
      </c>
      <c r="H17" s="301"/>
      <c r="I17" s="160" t="s">
        <v>250</v>
      </c>
      <c r="J17" s="154" t="s">
        <v>179</v>
      </c>
      <c r="K17" s="155">
        <v>100</v>
      </c>
      <c r="L17" s="156">
        <v>0.8</v>
      </c>
      <c r="M17" s="156">
        <v>0.3</v>
      </c>
      <c r="N17" s="156">
        <v>11.5</v>
      </c>
      <c r="O17" s="156">
        <v>53</v>
      </c>
      <c r="P17" s="214"/>
      <c r="Q17" s="278"/>
      <c r="R17" s="214"/>
      <c r="S17" s="214"/>
      <c r="T17" s="214"/>
      <c r="U17" s="214"/>
      <c r="V17" s="214"/>
      <c r="W17" s="214"/>
      <c r="X17" s="214"/>
      <c r="Y17" s="214"/>
    </row>
    <row r="18" spans="1:25" s="6" customFormat="1" ht="14.25" customHeight="1">
      <c r="A18" s="160" t="s">
        <v>20</v>
      </c>
      <c r="B18" s="154" t="s">
        <v>16</v>
      </c>
      <c r="C18" s="155" t="s">
        <v>347</v>
      </c>
      <c r="D18" s="302">
        <v>4.16</v>
      </c>
      <c r="E18" s="156">
        <v>7.3</v>
      </c>
      <c r="F18" s="303">
        <v>28.9</v>
      </c>
      <c r="G18" s="156">
        <v>198.4</v>
      </c>
      <c r="H18" s="301"/>
      <c r="I18" s="160" t="s">
        <v>348</v>
      </c>
      <c r="J18" s="154" t="s">
        <v>182</v>
      </c>
      <c r="K18" s="155">
        <v>100</v>
      </c>
      <c r="L18" s="156">
        <v>0.83</v>
      </c>
      <c r="M18" s="156">
        <v>0</v>
      </c>
      <c r="N18" s="156">
        <v>3.75</v>
      </c>
      <c r="O18" s="156">
        <v>14.17</v>
      </c>
      <c r="P18" s="214"/>
      <c r="Q18" s="278"/>
      <c r="R18" s="214"/>
      <c r="S18" s="214"/>
      <c r="T18" s="214"/>
      <c r="U18" s="214"/>
      <c r="V18" s="214"/>
      <c r="W18" s="214"/>
      <c r="X18" s="214"/>
      <c r="Y18" s="214"/>
    </row>
    <row r="19" spans="1:25" s="6" customFormat="1" ht="14.25" customHeight="1">
      <c r="A19" s="160" t="s">
        <v>174</v>
      </c>
      <c r="B19" s="154" t="s">
        <v>175</v>
      </c>
      <c r="C19" s="155">
        <v>30</v>
      </c>
      <c r="D19" s="156">
        <v>7</v>
      </c>
      <c r="E19" s="156">
        <v>8.8</v>
      </c>
      <c r="F19" s="156">
        <v>0</v>
      </c>
      <c r="G19" s="156">
        <v>107.5</v>
      </c>
      <c r="H19" s="301"/>
      <c r="I19" s="160" t="s">
        <v>91</v>
      </c>
      <c r="J19" s="154" t="s">
        <v>349</v>
      </c>
      <c r="K19" s="155">
        <v>200</v>
      </c>
      <c r="L19" s="156">
        <v>1.44</v>
      </c>
      <c r="M19" s="156">
        <v>3.9</v>
      </c>
      <c r="N19" s="156">
        <v>8.7</v>
      </c>
      <c r="O19" s="156">
        <v>83</v>
      </c>
      <c r="P19" s="214"/>
      <c r="Q19" s="278"/>
      <c r="R19" s="214"/>
      <c r="S19" s="214"/>
      <c r="T19" s="214"/>
      <c r="U19" s="214"/>
      <c r="V19" s="214"/>
      <c r="W19" s="214"/>
      <c r="X19" s="214"/>
      <c r="Y19" s="214"/>
    </row>
    <row r="20" spans="1:25" s="6" customFormat="1" ht="14.25" customHeight="1">
      <c r="A20" s="160" t="s">
        <v>178</v>
      </c>
      <c r="B20" s="154" t="s">
        <v>350</v>
      </c>
      <c r="C20" s="155">
        <v>150</v>
      </c>
      <c r="D20" s="156">
        <v>2.9</v>
      </c>
      <c r="E20" s="156">
        <v>3.5</v>
      </c>
      <c r="F20" s="156">
        <v>13.4</v>
      </c>
      <c r="G20" s="156">
        <v>145.5</v>
      </c>
      <c r="H20" s="301"/>
      <c r="I20" s="160"/>
      <c r="J20" s="154" t="s">
        <v>245</v>
      </c>
      <c r="K20" s="155">
        <v>25</v>
      </c>
      <c r="L20" s="156">
        <v>6.8</v>
      </c>
      <c r="M20" s="156">
        <v>4.8</v>
      </c>
      <c r="N20" s="156">
        <v>0</v>
      </c>
      <c r="O20" s="156">
        <v>70</v>
      </c>
      <c r="P20" s="214"/>
      <c r="Q20" s="278"/>
      <c r="R20" s="214"/>
      <c r="S20" s="214"/>
      <c r="T20" s="214"/>
      <c r="U20" s="214"/>
      <c r="V20" s="214"/>
      <c r="W20" s="214"/>
      <c r="X20" s="214"/>
      <c r="Y20" s="214"/>
    </row>
    <row r="21" spans="1:25" s="6" customFormat="1" ht="14.25" customHeight="1">
      <c r="A21" s="160" t="s">
        <v>177</v>
      </c>
      <c r="B21" s="154" t="s">
        <v>34</v>
      </c>
      <c r="C21" s="155" t="s">
        <v>7</v>
      </c>
      <c r="D21" s="302">
        <v>0.3</v>
      </c>
      <c r="E21" s="302">
        <v>0.02</v>
      </c>
      <c r="F21" s="302">
        <v>6.7</v>
      </c>
      <c r="G21" s="156">
        <v>27.9</v>
      </c>
      <c r="H21" s="301"/>
      <c r="I21" s="160" t="s">
        <v>351</v>
      </c>
      <c r="J21" s="154" t="s">
        <v>352</v>
      </c>
      <c r="K21" s="155">
        <v>200</v>
      </c>
      <c r="L21" s="156">
        <v>15.2</v>
      </c>
      <c r="M21" s="156">
        <v>15.4</v>
      </c>
      <c r="N21" s="156">
        <v>38.6</v>
      </c>
      <c r="O21" s="156">
        <v>354.4</v>
      </c>
      <c r="P21" s="214"/>
      <c r="Q21" s="278"/>
      <c r="R21" s="214"/>
      <c r="S21" s="214"/>
      <c r="T21" s="214"/>
      <c r="U21" s="214"/>
      <c r="V21" s="214"/>
      <c r="W21" s="214"/>
      <c r="X21" s="214"/>
      <c r="Y21" s="214"/>
    </row>
    <row r="22" spans="1:25" s="6" customFormat="1" ht="14.25" customHeight="1">
      <c r="A22" s="304"/>
      <c r="B22" s="296" t="s">
        <v>8</v>
      </c>
      <c r="C22" s="305">
        <v>597</v>
      </c>
      <c r="D22" s="306">
        <f>SUM(D17:D21)</f>
        <v>17.71</v>
      </c>
      <c r="E22" s="306">
        <f>SUM(E17:E21)</f>
        <v>26.62</v>
      </c>
      <c r="F22" s="306">
        <f>SUM(F17:F21)</f>
        <v>70</v>
      </c>
      <c r="G22" s="306">
        <f>SUM(G17:G21)</f>
        <v>639.8</v>
      </c>
      <c r="H22" s="307"/>
      <c r="I22" s="160" t="s">
        <v>92</v>
      </c>
      <c r="J22" s="154" t="s">
        <v>353</v>
      </c>
      <c r="K22" s="155">
        <v>200</v>
      </c>
      <c r="L22" s="156">
        <v>0.1</v>
      </c>
      <c r="M22" s="156">
        <v>0.1</v>
      </c>
      <c r="N22" s="156">
        <v>27.9</v>
      </c>
      <c r="O22" s="156">
        <v>114.6</v>
      </c>
      <c r="P22" s="214"/>
      <c r="Q22" s="278"/>
      <c r="R22" s="214"/>
      <c r="S22" s="214"/>
      <c r="T22" s="214"/>
      <c r="U22" s="214"/>
      <c r="V22" s="214"/>
      <c r="W22" s="214"/>
      <c r="X22" s="214"/>
      <c r="Y22" s="214"/>
    </row>
    <row r="23" spans="1:25" s="6" customFormat="1" ht="14.25" customHeight="1">
      <c r="A23" s="308"/>
      <c r="B23" s="309"/>
      <c r="C23" s="310"/>
      <c r="D23" s="310"/>
      <c r="E23" s="310"/>
      <c r="F23" s="310"/>
      <c r="G23" s="310"/>
      <c r="H23" s="301"/>
      <c r="I23" s="160" t="s">
        <v>178</v>
      </c>
      <c r="J23" s="154" t="s">
        <v>1</v>
      </c>
      <c r="K23" s="311">
        <v>30</v>
      </c>
      <c r="L23" s="302">
        <v>1.8</v>
      </c>
      <c r="M23" s="156">
        <v>0.3</v>
      </c>
      <c r="N23" s="302">
        <v>12.9</v>
      </c>
      <c r="O23" s="156">
        <v>63</v>
      </c>
      <c r="P23" s="214"/>
      <c r="Q23" s="272"/>
      <c r="R23" s="188"/>
      <c r="S23" s="189"/>
      <c r="T23" s="191"/>
      <c r="U23" s="190"/>
      <c r="V23" s="191"/>
      <c r="W23" s="190"/>
      <c r="X23" s="214"/>
      <c r="Y23" s="214"/>
    </row>
    <row r="24" spans="1:25" s="6" customFormat="1" ht="14.25" customHeight="1">
      <c r="A24" s="308"/>
      <c r="B24" s="309"/>
      <c r="C24" s="310"/>
      <c r="D24" s="310"/>
      <c r="E24" s="310"/>
      <c r="F24" s="310"/>
      <c r="G24" s="310"/>
      <c r="H24" s="81"/>
      <c r="I24" s="160" t="s">
        <v>178</v>
      </c>
      <c r="J24" s="312" t="s">
        <v>90</v>
      </c>
      <c r="K24" s="311">
        <v>30</v>
      </c>
      <c r="L24" s="156">
        <v>1.8</v>
      </c>
      <c r="M24" s="156">
        <v>0.3</v>
      </c>
      <c r="N24" s="156">
        <v>11.4</v>
      </c>
      <c r="O24" s="156">
        <v>57</v>
      </c>
      <c r="P24" s="214"/>
      <c r="Q24" s="272"/>
      <c r="R24" s="188"/>
      <c r="S24" s="189"/>
      <c r="T24" s="191"/>
      <c r="U24" s="190"/>
      <c r="V24" s="191"/>
      <c r="W24" s="190"/>
      <c r="X24" s="214"/>
      <c r="Y24" s="214"/>
    </row>
    <row r="25" spans="1:25" s="2" customFormat="1" ht="14.25" customHeight="1">
      <c r="A25" s="308"/>
      <c r="B25" s="309"/>
      <c r="C25" s="310"/>
      <c r="D25" s="310"/>
      <c r="E25" s="310"/>
      <c r="F25" s="310"/>
      <c r="G25" s="310"/>
      <c r="H25" s="313"/>
      <c r="I25" s="304"/>
      <c r="J25" s="296" t="s">
        <v>8</v>
      </c>
      <c r="K25" s="305">
        <f>SUM(K17:K24)</f>
        <v>885</v>
      </c>
      <c r="L25" s="306">
        <f>SUM(L17:L24)</f>
        <v>28.770000000000003</v>
      </c>
      <c r="M25" s="306">
        <f>SUM(M17:M24)</f>
        <v>25.1</v>
      </c>
      <c r="N25" s="306">
        <f>SUM(N17:N24)</f>
        <v>114.75</v>
      </c>
      <c r="O25" s="306">
        <f>SUM(O17:O24)</f>
        <v>809.17</v>
      </c>
      <c r="P25" s="235"/>
      <c r="Q25" s="213"/>
      <c r="R25" s="192"/>
      <c r="S25" s="193"/>
      <c r="T25" s="194"/>
      <c r="U25" s="194"/>
      <c r="V25" s="194"/>
      <c r="W25" s="194"/>
      <c r="X25" s="235"/>
      <c r="Y25" s="235"/>
    </row>
    <row r="26" spans="1:25" s="2" customFormat="1" ht="14.25" customHeight="1">
      <c r="A26" s="75"/>
      <c r="B26" s="314"/>
      <c r="C26" s="75"/>
      <c r="D26" s="85"/>
      <c r="E26" s="85"/>
      <c r="F26" s="85"/>
      <c r="G26" s="81"/>
      <c r="H26" s="78"/>
      <c r="I26" s="75"/>
      <c r="J26" s="314"/>
      <c r="K26" s="75"/>
      <c r="L26" s="85"/>
      <c r="M26" s="85"/>
      <c r="N26" s="85"/>
      <c r="O26" s="81"/>
      <c r="P26" s="235"/>
      <c r="Q26" s="213"/>
      <c r="R26" s="192"/>
      <c r="S26" s="193"/>
      <c r="T26" s="194"/>
      <c r="U26" s="194"/>
      <c r="V26" s="194"/>
      <c r="W26" s="194"/>
      <c r="X26" s="235"/>
      <c r="Y26" s="235"/>
    </row>
    <row r="27" spans="1:25" s="2" customFormat="1" ht="14.25" customHeight="1">
      <c r="A27" s="51"/>
      <c r="B27" s="52" t="s">
        <v>36</v>
      </c>
      <c r="C27" s="53"/>
      <c r="D27" s="54"/>
      <c r="E27" s="54"/>
      <c r="F27" s="54"/>
      <c r="G27" s="54"/>
      <c r="H27" s="57"/>
      <c r="I27" s="51"/>
      <c r="J27" s="52" t="s">
        <v>36</v>
      </c>
      <c r="K27" s="53"/>
      <c r="L27" s="54"/>
      <c r="M27" s="54"/>
      <c r="N27" s="54"/>
      <c r="O27" s="54"/>
      <c r="P27" s="235"/>
      <c r="Q27" s="213"/>
      <c r="R27" s="192"/>
      <c r="S27" s="193"/>
      <c r="T27" s="194"/>
      <c r="U27" s="194"/>
      <c r="V27" s="194"/>
      <c r="W27" s="194"/>
      <c r="X27" s="235"/>
      <c r="Y27" s="235"/>
    </row>
    <row r="28" spans="1:25" s="2" customFormat="1" ht="14.25" customHeight="1">
      <c r="A28" s="51"/>
      <c r="B28" s="52" t="s">
        <v>38</v>
      </c>
      <c r="C28" s="53"/>
      <c r="D28" s="54"/>
      <c r="E28" s="54"/>
      <c r="F28" s="54"/>
      <c r="G28" s="54"/>
      <c r="H28" s="315"/>
      <c r="I28" s="51"/>
      <c r="J28" s="52" t="s">
        <v>38</v>
      </c>
      <c r="K28" s="53"/>
      <c r="L28" s="54"/>
      <c r="M28" s="54"/>
      <c r="N28" s="54"/>
      <c r="O28" s="54"/>
      <c r="P28" s="235"/>
      <c r="Q28" s="213"/>
      <c r="R28" s="192"/>
      <c r="S28" s="193"/>
      <c r="T28" s="194"/>
      <c r="U28" s="194"/>
      <c r="V28" s="194"/>
      <c r="W28" s="194"/>
      <c r="X28" s="235"/>
      <c r="Y28" s="235"/>
    </row>
    <row r="29" spans="1:25" s="2" customFormat="1" ht="14.25" customHeight="1" thickBot="1">
      <c r="A29" s="51"/>
      <c r="B29" s="56" t="s">
        <v>345</v>
      </c>
      <c r="C29" s="53"/>
      <c r="D29" s="54"/>
      <c r="E29" s="54"/>
      <c r="F29" s="54"/>
      <c r="G29" s="54"/>
      <c r="H29" s="301"/>
      <c r="I29" s="51"/>
      <c r="J29" s="56" t="s">
        <v>345</v>
      </c>
      <c r="K29" s="53"/>
      <c r="L29" s="54"/>
      <c r="M29" s="54"/>
      <c r="N29" s="54"/>
      <c r="O29" s="54"/>
      <c r="P29" s="235"/>
      <c r="Q29" s="213"/>
      <c r="R29" s="192"/>
      <c r="S29" s="193"/>
      <c r="T29" s="194"/>
      <c r="U29" s="194"/>
      <c r="V29" s="194"/>
      <c r="W29" s="194"/>
      <c r="X29" s="235"/>
      <c r="Y29" s="235"/>
    </row>
    <row r="30" spans="1:25" s="2" customFormat="1" ht="14.25" customHeight="1">
      <c r="A30" s="503" t="s">
        <v>22</v>
      </c>
      <c r="B30" s="485" t="s">
        <v>23</v>
      </c>
      <c r="C30" s="483" t="s">
        <v>24</v>
      </c>
      <c r="D30" s="487" t="s">
        <v>25</v>
      </c>
      <c r="E30" s="488"/>
      <c r="F30" s="489"/>
      <c r="G30" s="490" t="s">
        <v>26</v>
      </c>
      <c r="H30" s="301"/>
      <c r="I30" s="503" t="s">
        <v>22</v>
      </c>
      <c r="J30" s="485" t="s">
        <v>23</v>
      </c>
      <c r="K30" s="483" t="s">
        <v>24</v>
      </c>
      <c r="L30" s="487" t="s">
        <v>25</v>
      </c>
      <c r="M30" s="488"/>
      <c r="N30" s="489"/>
      <c r="O30" s="490" t="s">
        <v>26</v>
      </c>
      <c r="P30" s="235"/>
      <c r="Q30" s="213"/>
      <c r="R30" s="192"/>
      <c r="S30" s="193"/>
      <c r="T30" s="194"/>
      <c r="U30" s="194"/>
      <c r="V30" s="194"/>
      <c r="W30" s="194"/>
      <c r="X30" s="235"/>
      <c r="Y30" s="235"/>
    </row>
    <row r="31" spans="1:25" s="2" customFormat="1" ht="14.25" customHeight="1" thickBot="1">
      <c r="A31" s="504"/>
      <c r="B31" s="486"/>
      <c r="C31" s="484"/>
      <c r="D31" s="285" t="s">
        <v>27</v>
      </c>
      <c r="E31" s="285" t="s">
        <v>28</v>
      </c>
      <c r="F31" s="286" t="s">
        <v>29</v>
      </c>
      <c r="G31" s="491"/>
      <c r="H31" s="310"/>
      <c r="I31" s="504"/>
      <c r="J31" s="486"/>
      <c r="K31" s="484"/>
      <c r="L31" s="285" t="s">
        <v>27</v>
      </c>
      <c r="M31" s="285" t="s">
        <v>28</v>
      </c>
      <c r="N31" s="286" t="s">
        <v>29</v>
      </c>
      <c r="O31" s="491"/>
      <c r="P31" s="235"/>
      <c r="Q31" s="213"/>
      <c r="R31" s="192"/>
      <c r="S31" s="193"/>
      <c r="T31" s="194"/>
      <c r="U31" s="194"/>
      <c r="V31" s="194"/>
      <c r="W31" s="194"/>
      <c r="X31" s="235"/>
      <c r="Y31" s="235"/>
    </row>
    <row r="32" spans="1:25" s="2" customFormat="1" ht="14.25" customHeight="1" thickBot="1">
      <c r="A32" s="287">
        <v>1</v>
      </c>
      <c r="B32" s="288">
        <v>2</v>
      </c>
      <c r="C32" s="289">
        <v>3</v>
      </c>
      <c r="D32" s="289">
        <v>4</v>
      </c>
      <c r="E32" s="289">
        <v>5</v>
      </c>
      <c r="F32" s="289">
        <v>6</v>
      </c>
      <c r="G32" s="290">
        <v>7</v>
      </c>
      <c r="H32" s="284"/>
      <c r="I32" s="287">
        <v>1</v>
      </c>
      <c r="J32" s="288">
        <v>2</v>
      </c>
      <c r="K32" s="289">
        <v>3</v>
      </c>
      <c r="L32" s="289">
        <v>4</v>
      </c>
      <c r="M32" s="289">
        <v>5</v>
      </c>
      <c r="N32" s="289">
        <v>6</v>
      </c>
      <c r="O32" s="290">
        <v>7</v>
      </c>
      <c r="P32" s="235"/>
      <c r="Q32" s="213"/>
      <c r="R32" s="192"/>
      <c r="S32" s="193"/>
      <c r="T32" s="194"/>
      <c r="U32" s="194"/>
      <c r="V32" s="194"/>
      <c r="W32" s="194"/>
      <c r="X32" s="235"/>
      <c r="Y32" s="235"/>
    </row>
    <row r="33" spans="1:25" s="2" customFormat="1" ht="14.25" customHeight="1">
      <c r="A33" s="291"/>
      <c r="B33" s="292" t="s">
        <v>32</v>
      </c>
      <c r="C33" s="293"/>
      <c r="D33" s="294"/>
      <c r="E33" s="294"/>
      <c r="F33" s="294"/>
      <c r="G33" s="294"/>
      <c r="H33" s="301"/>
      <c r="I33" s="291"/>
      <c r="J33" s="292" t="s">
        <v>32</v>
      </c>
      <c r="K33" s="293"/>
      <c r="L33" s="294"/>
      <c r="M33" s="294"/>
      <c r="N33" s="294"/>
      <c r="O33" s="294"/>
      <c r="P33" s="235"/>
      <c r="Q33" s="213"/>
      <c r="R33" s="192"/>
      <c r="S33" s="193"/>
      <c r="T33" s="194"/>
      <c r="U33" s="194"/>
      <c r="V33" s="194"/>
      <c r="W33" s="194"/>
      <c r="X33" s="235"/>
      <c r="Y33" s="235"/>
    </row>
    <row r="34" spans="1:25" s="2" customFormat="1" ht="14.25" customHeight="1">
      <c r="A34" s="155"/>
      <c r="B34" s="296" t="s">
        <v>10</v>
      </c>
      <c r="C34" s="155"/>
      <c r="D34" s="297"/>
      <c r="E34" s="297"/>
      <c r="F34" s="297"/>
      <c r="G34" s="298"/>
      <c r="H34" s="301"/>
      <c r="I34" s="155"/>
      <c r="J34" s="296" t="s">
        <v>88</v>
      </c>
      <c r="K34" s="155"/>
      <c r="L34" s="297"/>
      <c r="M34" s="297"/>
      <c r="N34" s="297"/>
      <c r="O34" s="298"/>
      <c r="P34" s="235"/>
      <c r="Q34" s="213"/>
      <c r="R34" s="192"/>
      <c r="S34" s="193"/>
      <c r="T34" s="194"/>
      <c r="U34" s="194"/>
      <c r="V34" s="194"/>
      <c r="W34" s="194"/>
      <c r="X34" s="235"/>
      <c r="Y34" s="235"/>
    </row>
    <row r="35" spans="1:25" s="2" customFormat="1" ht="14.25" customHeight="1">
      <c r="A35" s="160" t="s">
        <v>250</v>
      </c>
      <c r="B35" s="154" t="s">
        <v>179</v>
      </c>
      <c r="C35" s="155">
        <v>100</v>
      </c>
      <c r="D35" s="156">
        <v>0.8</v>
      </c>
      <c r="E35" s="156">
        <v>0.3</v>
      </c>
      <c r="F35" s="156">
        <v>11.5</v>
      </c>
      <c r="G35" s="156">
        <v>53</v>
      </c>
      <c r="H35" s="301"/>
      <c r="I35" s="160" t="s">
        <v>94</v>
      </c>
      <c r="J35" s="316" t="s">
        <v>93</v>
      </c>
      <c r="K35" s="155">
        <v>100</v>
      </c>
      <c r="L35" s="156">
        <v>2.7</v>
      </c>
      <c r="M35" s="156">
        <v>7</v>
      </c>
      <c r="N35" s="156">
        <v>9.552</v>
      </c>
      <c r="O35" s="156">
        <v>112.7</v>
      </c>
      <c r="P35" s="235"/>
      <c r="Q35" s="213"/>
      <c r="R35" s="192"/>
      <c r="S35" s="193"/>
      <c r="T35" s="194"/>
      <c r="U35" s="194"/>
      <c r="V35" s="194"/>
      <c r="W35" s="194"/>
      <c r="X35" s="235"/>
      <c r="Y35" s="235"/>
    </row>
    <row r="36" spans="1:25" s="2" customFormat="1" ht="14.25" customHeight="1">
      <c r="A36" s="160" t="s">
        <v>348</v>
      </c>
      <c r="B36" s="154" t="s">
        <v>182</v>
      </c>
      <c r="C36" s="155">
        <v>100</v>
      </c>
      <c r="D36" s="302">
        <v>0.83</v>
      </c>
      <c r="E36" s="156">
        <v>0</v>
      </c>
      <c r="F36" s="302">
        <v>3.75</v>
      </c>
      <c r="G36" s="156">
        <v>14.17</v>
      </c>
      <c r="H36" s="301"/>
      <c r="I36" s="160" t="s">
        <v>95</v>
      </c>
      <c r="J36" s="154" t="s">
        <v>249</v>
      </c>
      <c r="K36" s="155">
        <v>200</v>
      </c>
      <c r="L36" s="156">
        <v>1.57</v>
      </c>
      <c r="M36" s="156">
        <v>2.1</v>
      </c>
      <c r="N36" s="156">
        <v>9.6</v>
      </c>
      <c r="O36" s="156">
        <v>68.6</v>
      </c>
      <c r="P36" s="235"/>
      <c r="Q36" s="213"/>
      <c r="R36" s="192"/>
      <c r="S36" s="193"/>
      <c r="T36" s="194"/>
      <c r="U36" s="194"/>
      <c r="V36" s="194"/>
      <c r="W36" s="194"/>
      <c r="X36" s="235"/>
      <c r="Y36" s="235"/>
    </row>
    <row r="37" spans="1:25" s="2" customFormat="1" ht="14.25" customHeight="1">
      <c r="A37" s="317" t="s">
        <v>188</v>
      </c>
      <c r="B37" s="154" t="s">
        <v>187</v>
      </c>
      <c r="C37" s="155">
        <v>100</v>
      </c>
      <c r="D37" s="156">
        <v>8.4</v>
      </c>
      <c r="E37" s="156">
        <v>7.95</v>
      </c>
      <c r="F37" s="156">
        <v>6.35</v>
      </c>
      <c r="G37" s="156">
        <v>130.6</v>
      </c>
      <c r="H37" s="301"/>
      <c r="I37" s="160"/>
      <c r="J37" s="154" t="s">
        <v>260</v>
      </c>
      <c r="K37" s="155">
        <v>25</v>
      </c>
      <c r="L37" s="156">
        <v>6.8</v>
      </c>
      <c r="M37" s="156">
        <v>4.8</v>
      </c>
      <c r="N37" s="156">
        <v>0</v>
      </c>
      <c r="O37" s="156">
        <v>70</v>
      </c>
      <c r="P37" s="235"/>
      <c r="Q37" s="213"/>
      <c r="R37" s="192"/>
      <c r="S37" s="193"/>
      <c r="T37" s="194"/>
      <c r="U37" s="194"/>
      <c r="V37" s="194"/>
      <c r="W37" s="194"/>
      <c r="X37" s="235"/>
      <c r="Y37" s="235"/>
    </row>
    <row r="38" spans="1:25" s="2" customFormat="1" ht="14.25" customHeight="1">
      <c r="A38" s="160" t="s">
        <v>35</v>
      </c>
      <c r="B38" s="154" t="s">
        <v>2</v>
      </c>
      <c r="C38" s="155">
        <v>150</v>
      </c>
      <c r="D38" s="156">
        <v>2.9</v>
      </c>
      <c r="E38" s="156">
        <v>5.6</v>
      </c>
      <c r="F38" s="156">
        <v>20</v>
      </c>
      <c r="G38" s="156">
        <v>150</v>
      </c>
      <c r="H38" s="301"/>
      <c r="I38" s="160" t="s">
        <v>65</v>
      </c>
      <c r="J38" s="154" t="s">
        <v>96</v>
      </c>
      <c r="K38" s="155">
        <v>150</v>
      </c>
      <c r="L38" s="156">
        <v>5.3</v>
      </c>
      <c r="M38" s="156">
        <v>5.5</v>
      </c>
      <c r="N38" s="156">
        <v>32.7</v>
      </c>
      <c r="O38" s="156">
        <v>202</v>
      </c>
      <c r="P38" s="235"/>
      <c r="Q38" s="213"/>
      <c r="R38" s="192"/>
      <c r="S38" s="193"/>
      <c r="T38" s="194"/>
      <c r="U38" s="194"/>
      <c r="V38" s="194"/>
      <c r="W38" s="194"/>
      <c r="X38" s="235"/>
      <c r="Y38" s="235"/>
    </row>
    <row r="39" spans="1:25" s="2" customFormat="1" ht="14.25" customHeight="1">
      <c r="A39" s="153" t="s">
        <v>184</v>
      </c>
      <c r="B39" s="154" t="s">
        <v>214</v>
      </c>
      <c r="C39" s="155">
        <v>200</v>
      </c>
      <c r="D39" s="302">
        <v>0.2</v>
      </c>
      <c r="E39" s="302">
        <v>0</v>
      </c>
      <c r="F39" s="156">
        <v>6.5</v>
      </c>
      <c r="G39" s="156">
        <v>26.8</v>
      </c>
      <c r="H39" s="301"/>
      <c r="I39" s="160" t="s">
        <v>178</v>
      </c>
      <c r="J39" s="154" t="s">
        <v>343</v>
      </c>
      <c r="K39" s="155" t="s">
        <v>354</v>
      </c>
      <c r="L39" s="69">
        <v>3.77</v>
      </c>
      <c r="M39" s="69">
        <v>4.46</v>
      </c>
      <c r="N39" s="69">
        <v>21.3</v>
      </c>
      <c r="O39" s="69">
        <v>137</v>
      </c>
      <c r="P39" s="235"/>
      <c r="Q39" s="213"/>
      <c r="R39" s="192"/>
      <c r="S39" s="193"/>
      <c r="T39" s="194"/>
      <c r="U39" s="194"/>
      <c r="V39" s="194"/>
      <c r="W39" s="194"/>
      <c r="X39" s="235"/>
      <c r="Y39" s="235"/>
    </row>
    <row r="40" spans="1:25" s="2" customFormat="1" ht="14.25" customHeight="1">
      <c r="A40" s="160" t="s">
        <v>178</v>
      </c>
      <c r="B40" s="154" t="s">
        <v>1</v>
      </c>
      <c r="C40" s="311">
        <v>30</v>
      </c>
      <c r="D40" s="302">
        <v>1.8</v>
      </c>
      <c r="E40" s="156">
        <v>0.3</v>
      </c>
      <c r="F40" s="302">
        <v>12.9</v>
      </c>
      <c r="G40" s="156">
        <v>63</v>
      </c>
      <c r="H40" s="318"/>
      <c r="I40" s="160" t="s">
        <v>178</v>
      </c>
      <c r="J40" s="154" t="s">
        <v>152</v>
      </c>
      <c r="K40" s="155">
        <v>200</v>
      </c>
      <c r="L40" s="156">
        <v>0</v>
      </c>
      <c r="M40" s="156">
        <v>0</v>
      </c>
      <c r="N40" s="156">
        <v>10.1</v>
      </c>
      <c r="O40" s="156">
        <v>40</v>
      </c>
      <c r="P40" s="235"/>
      <c r="Q40" s="213"/>
      <c r="R40" s="192"/>
      <c r="S40" s="193"/>
      <c r="T40" s="194"/>
      <c r="U40" s="194"/>
      <c r="V40" s="194"/>
      <c r="W40" s="194"/>
      <c r="X40" s="235"/>
      <c r="Y40" s="235"/>
    </row>
    <row r="41" spans="1:25" s="2" customFormat="1" ht="14.25" customHeight="1">
      <c r="A41" s="319"/>
      <c r="B41" s="296" t="s">
        <v>8</v>
      </c>
      <c r="C41" s="305">
        <f>SUM(C35:C40)</f>
        <v>680</v>
      </c>
      <c r="D41" s="306">
        <f>SUM(D35:D40)</f>
        <v>14.930000000000001</v>
      </c>
      <c r="E41" s="306">
        <f>SUM(E35:E40)</f>
        <v>14.15</v>
      </c>
      <c r="F41" s="306">
        <f>SUM(F35:F40)</f>
        <v>61</v>
      </c>
      <c r="G41" s="306">
        <f>SUM(G35:G40)</f>
        <v>437.57</v>
      </c>
      <c r="H41" s="90"/>
      <c r="I41" s="160" t="s">
        <v>178</v>
      </c>
      <c r="J41" s="154" t="s">
        <v>1</v>
      </c>
      <c r="K41" s="311">
        <v>30</v>
      </c>
      <c r="L41" s="302">
        <v>1.8</v>
      </c>
      <c r="M41" s="156">
        <v>0.3</v>
      </c>
      <c r="N41" s="302">
        <v>12.9</v>
      </c>
      <c r="O41" s="156">
        <v>63</v>
      </c>
      <c r="P41" s="235"/>
      <c r="Q41" s="213"/>
      <c r="R41" s="192"/>
      <c r="S41" s="193"/>
      <c r="T41" s="194"/>
      <c r="U41" s="194"/>
      <c r="V41" s="194"/>
      <c r="W41" s="194"/>
      <c r="X41" s="235"/>
      <c r="Y41" s="235"/>
    </row>
    <row r="42" spans="1:25" s="2" customFormat="1" ht="14.25" customHeight="1">
      <c r="A42" s="318"/>
      <c r="B42" s="309"/>
      <c r="C42" s="318"/>
      <c r="D42" s="320"/>
      <c r="E42" s="320"/>
      <c r="F42" s="320"/>
      <c r="G42" s="310"/>
      <c r="H42" s="58"/>
      <c r="I42" s="160" t="s">
        <v>178</v>
      </c>
      <c r="J42" s="312" t="s">
        <v>90</v>
      </c>
      <c r="K42" s="311">
        <v>30</v>
      </c>
      <c r="L42" s="156">
        <v>1.8</v>
      </c>
      <c r="M42" s="156">
        <v>0.3</v>
      </c>
      <c r="N42" s="156">
        <v>11.4</v>
      </c>
      <c r="O42" s="156">
        <v>57</v>
      </c>
      <c r="P42" s="235"/>
      <c r="Q42" s="213"/>
      <c r="R42" s="192"/>
      <c r="S42" s="193"/>
      <c r="T42" s="194"/>
      <c r="U42" s="194"/>
      <c r="V42" s="194"/>
      <c r="W42" s="194"/>
      <c r="X42" s="235"/>
      <c r="Y42" s="235"/>
    </row>
    <row r="43" spans="1:25" s="2" customFormat="1" ht="14.25" customHeight="1">
      <c r="A43" s="318"/>
      <c r="B43" s="309"/>
      <c r="C43" s="318"/>
      <c r="D43" s="320"/>
      <c r="E43" s="320"/>
      <c r="F43" s="320"/>
      <c r="G43" s="310"/>
      <c r="H43" s="84"/>
      <c r="I43" s="319"/>
      <c r="J43" s="296" t="s">
        <v>8</v>
      </c>
      <c r="K43" s="305">
        <f>SUM(K35:K42)</f>
        <v>735</v>
      </c>
      <c r="L43" s="306">
        <f>SUM(L35:L42)</f>
        <v>23.740000000000002</v>
      </c>
      <c r="M43" s="306">
        <f>SUM(M35:M42)</f>
        <v>24.46</v>
      </c>
      <c r="N43" s="306">
        <f>SUM(N35:N42)</f>
        <v>107.552</v>
      </c>
      <c r="O43" s="306">
        <f>SUM(O35:O42)</f>
        <v>750.3</v>
      </c>
      <c r="P43" s="235"/>
      <c r="Q43" s="213"/>
      <c r="R43" s="192"/>
      <c r="S43" s="193"/>
      <c r="T43" s="194"/>
      <c r="U43" s="194"/>
      <c r="V43" s="194"/>
      <c r="W43" s="194"/>
      <c r="X43" s="235"/>
      <c r="Y43" s="235"/>
    </row>
    <row r="44" spans="1:25" s="2" customFormat="1" ht="14.25" customHeight="1">
      <c r="A44" s="57"/>
      <c r="B44" s="56"/>
      <c r="C44" s="76"/>
      <c r="D44" s="90"/>
      <c r="E44" s="90"/>
      <c r="F44" s="90"/>
      <c r="G44" s="90"/>
      <c r="H44" s="58"/>
      <c r="I44" s="90"/>
      <c r="J44" s="321"/>
      <c r="K44" s="90"/>
      <c r="L44" s="80"/>
      <c r="M44" s="80"/>
      <c r="N44" s="80"/>
      <c r="O44" s="80"/>
      <c r="P44" s="235"/>
      <c r="Q44" s="213"/>
      <c r="R44" s="192"/>
      <c r="S44" s="193"/>
      <c r="T44" s="194"/>
      <c r="U44" s="194"/>
      <c r="V44" s="194"/>
      <c r="W44" s="194"/>
      <c r="X44" s="235"/>
      <c r="Y44" s="235"/>
    </row>
    <row r="45" spans="1:25" s="2" customFormat="1" ht="14.25" customHeight="1">
      <c r="A45" s="51"/>
      <c r="B45" s="52" t="s">
        <v>36</v>
      </c>
      <c r="C45" s="53"/>
      <c r="D45" s="54"/>
      <c r="E45" s="54"/>
      <c r="F45" s="54"/>
      <c r="G45" s="54"/>
      <c r="H45" s="284"/>
      <c r="I45" s="51"/>
      <c r="J45" s="52" t="s">
        <v>36</v>
      </c>
      <c r="K45" s="53"/>
      <c r="L45" s="54"/>
      <c r="M45" s="54"/>
      <c r="N45" s="54"/>
      <c r="O45" s="54"/>
      <c r="P45" s="235"/>
      <c r="Q45" s="213"/>
      <c r="R45" s="192"/>
      <c r="S45" s="193"/>
      <c r="T45" s="194"/>
      <c r="U45" s="194"/>
      <c r="V45" s="194"/>
      <c r="W45" s="194"/>
      <c r="X45" s="235"/>
      <c r="Y45" s="235"/>
    </row>
    <row r="46" spans="1:25" s="2" customFormat="1" ht="14.25" customHeight="1">
      <c r="A46" s="51"/>
      <c r="B46" s="52" t="s">
        <v>37</v>
      </c>
      <c r="C46" s="53"/>
      <c r="D46" s="54"/>
      <c r="E46" s="54"/>
      <c r="F46" s="54"/>
      <c r="G46" s="54"/>
      <c r="H46" s="284"/>
      <c r="I46" s="51"/>
      <c r="J46" s="52" t="s">
        <v>37</v>
      </c>
      <c r="K46" s="53"/>
      <c r="L46" s="54"/>
      <c r="M46" s="54"/>
      <c r="N46" s="54"/>
      <c r="O46" s="54"/>
      <c r="P46" s="235"/>
      <c r="Q46" s="213"/>
      <c r="R46" s="192"/>
      <c r="S46" s="193"/>
      <c r="T46" s="194"/>
      <c r="U46" s="194"/>
      <c r="V46" s="194"/>
      <c r="W46" s="194"/>
      <c r="X46" s="235"/>
      <c r="Y46" s="235"/>
    </row>
    <row r="47" spans="1:25" s="2" customFormat="1" ht="14.25" customHeight="1" thickBot="1">
      <c r="A47" s="51"/>
      <c r="B47" s="56" t="s">
        <v>345</v>
      </c>
      <c r="C47" s="53"/>
      <c r="D47" s="54"/>
      <c r="E47" s="54"/>
      <c r="F47" s="54"/>
      <c r="G47" s="54"/>
      <c r="H47" s="58"/>
      <c r="I47" s="51"/>
      <c r="J47" s="56" t="s">
        <v>345</v>
      </c>
      <c r="K47" s="53"/>
      <c r="L47" s="54"/>
      <c r="M47" s="54"/>
      <c r="N47" s="54"/>
      <c r="O47" s="54"/>
      <c r="P47" s="235"/>
      <c r="Q47" s="213"/>
      <c r="R47" s="192"/>
      <c r="S47" s="193"/>
      <c r="T47" s="194"/>
      <c r="U47" s="194"/>
      <c r="V47" s="194"/>
      <c r="W47" s="194"/>
      <c r="X47" s="235"/>
      <c r="Y47" s="235"/>
    </row>
    <row r="48" spans="1:25" s="2" customFormat="1" ht="14.25" customHeight="1">
      <c r="A48" s="503" t="s">
        <v>22</v>
      </c>
      <c r="B48" s="485" t="s">
        <v>23</v>
      </c>
      <c r="C48" s="483" t="s">
        <v>24</v>
      </c>
      <c r="D48" s="487" t="s">
        <v>25</v>
      </c>
      <c r="E48" s="488"/>
      <c r="F48" s="489"/>
      <c r="G48" s="505" t="s">
        <v>26</v>
      </c>
      <c r="H48" s="58"/>
      <c r="I48" s="503" t="s">
        <v>22</v>
      </c>
      <c r="J48" s="485" t="s">
        <v>23</v>
      </c>
      <c r="K48" s="483" t="s">
        <v>24</v>
      </c>
      <c r="L48" s="487" t="s">
        <v>25</v>
      </c>
      <c r="M48" s="488"/>
      <c r="N48" s="489"/>
      <c r="O48" s="505" t="s">
        <v>26</v>
      </c>
      <c r="P48" s="235"/>
      <c r="Q48" s="213"/>
      <c r="R48" s="192"/>
      <c r="S48" s="193"/>
      <c r="T48" s="194"/>
      <c r="U48" s="194"/>
      <c r="V48" s="194"/>
      <c r="W48" s="194"/>
      <c r="X48" s="235"/>
      <c r="Y48" s="235"/>
    </row>
    <row r="49" spans="1:25" s="2" customFormat="1" ht="14.25" customHeight="1" thickBot="1">
      <c r="A49" s="504"/>
      <c r="B49" s="486"/>
      <c r="C49" s="484"/>
      <c r="D49" s="285" t="s">
        <v>27</v>
      </c>
      <c r="E49" s="285" t="s">
        <v>28</v>
      </c>
      <c r="F49" s="286" t="s">
        <v>29</v>
      </c>
      <c r="G49" s="506"/>
      <c r="H49" s="58"/>
      <c r="I49" s="504"/>
      <c r="J49" s="486"/>
      <c r="K49" s="484"/>
      <c r="L49" s="285" t="s">
        <v>27</v>
      </c>
      <c r="M49" s="285" t="s">
        <v>28</v>
      </c>
      <c r="N49" s="286" t="s">
        <v>29</v>
      </c>
      <c r="O49" s="506"/>
      <c r="P49" s="235"/>
      <c r="Q49" s="213"/>
      <c r="R49" s="192"/>
      <c r="S49" s="193"/>
      <c r="T49" s="194"/>
      <c r="U49" s="194"/>
      <c r="V49" s="194"/>
      <c r="W49" s="194"/>
      <c r="X49" s="235"/>
      <c r="Y49" s="235"/>
    </row>
    <row r="50" spans="1:25" s="2" customFormat="1" ht="14.25" customHeight="1" thickBot="1">
      <c r="A50" s="322">
        <v>1</v>
      </c>
      <c r="B50" s="323">
        <v>2</v>
      </c>
      <c r="C50" s="324">
        <v>3</v>
      </c>
      <c r="D50" s="324">
        <v>4</v>
      </c>
      <c r="E50" s="324">
        <v>5</v>
      </c>
      <c r="F50" s="324">
        <v>6</v>
      </c>
      <c r="G50" s="325">
        <v>7</v>
      </c>
      <c r="H50" s="284"/>
      <c r="I50" s="322">
        <v>1</v>
      </c>
      <c r="J50" s="323">
        <v>2</v>
      </c>
      <c r="K50" s="324">
        <v>3</v>
      </c>
      <c r="L50" s="324">
        <v>4</v>
      </c>
      <c r="M50" s="324">
        <v>5</v>
      </c>
      <c r="N50" s="324">
        <v>6</v>
      </c>
      <c r="O50" s="325">
        <v>7</v>
      </c>
      <c r="P50" s="235"/>
      <c r="Q50" s="213"/>
      <c r="R50" s="192"/>
      <c r="S50" s="193"/>
      <c r="T50" s="194"/>
      <c r="U50" s="194"/>
      <c r="V50" s="194"/>
      <c r="W50" s="194"/>
      <c r="X50" s="235"/>
      <c r="Y50" s="235"/>
    </row>
    <row r="51" spans="1:25" s="46" customFormat="1" ht="14.25" customHeight="1">
      <c r="A51" s="62"/>
      <c r="B51" s="326" t="s">
        <v>3</v>
      </c>
      <c r="C51" s="63"/>
      <c r="D51" s="64"/>
      <c r="E51" s="64"/>
      <c r="F51" s="64"/>
      <c r="G51" s="64"/>
      <c r="H51" s="299"/>
      <c r="I51" s="62"/>
      <c r="J51" s="326" t="s">
        <v>3</v>
      </c>
      <c r="K51" s="63"/>
      <c r="L51" s="64"/>
      <c r="M51" s="64"/>
      <c r="N51" s="64"/>
      <c r="O51" s="64"/>
      <c r="P51" s="229"/>
      <c r="Q51" s="240"/>
      <c r="R51" s="197" t="s">
        <v>36</v>
      </c>
      <c r="S51" s="198"/>
      <c r="T51" s="199"/>
      <c r="U51" s="199"/>
      <c r="V51" s="199"/>
      <c r="W51" s="199"/>
      <c r="X51" s="229"/>
      <c r="Y51" s="229"/>
    </row>
    <row r="52" spans="1:25" s="46" customFormat="1" ht="14.25" customHeight="1">
      <c r="A52" s="61"/>
      <c r="B52" s="327" t="s">
        <v>10</v>
      </c>
      <c r="C52" s="61"/>
      <c r="D52" s="66"/>
      <c r="E52" s="66"/>
      <c r="F52" s="66"/>
      <c r="G52" s="67"/>
      <c r="H52" s="301"/>
      <c r="I52" s="61"/>
      <c r="J52" s="327" t="s">
        <v>88</v>
      </c>
      <c r="K52" s="61"/>
      <c r="L52" s="66"/>
      <c r="M52" s="66"/>
      <c r="N52" s="66"/>
      <c r="O52" s="67"/>
      <c r="P52" s="229"/>
      <c r="Q52" s="240"/>
      <c r="R52" s="197" t="s">
        <v>38</v>
      </c>
      <c r="S52" s="198"/>
      <c r="T52" s="199"/>
      <c r="U52" s="199"/>
      <c r="V52" s="199"/>
      <c r="W52" s="199"/>
      <c r="X52" s="229"/>
      <c r="Y52" s="229"/>
    </row>
    <row r="53" spans="1:25" s="46" customFormat="1" ht="14.25" customHeight="1" thickBot="1">
      <c r="A53" s="328" t="s">
        <v>178</v>
      </c>
      <c r="B53" s="329" t="s">
        <v>161</v>
      </c>
      <c r="C53" s="73">
        <v>100</v>
      </c>
      <c r="D53" s="330">
        <v>0.9</v>
      </c>
      <c r="E53" s="330">
        <v>0.6</v>
      </c>
      <c r="F53" s="330">
        <v>9.9</v>
      </c>
      <c r="G53" s="330">
        <v>58</v>
      </c>
      <c r="H53" s="301"/>
      <c r="I53" s="160" t="s">
        <v>250</v>
      </c>
      <c r="J53" s="154" t="s">
        <v>251</v>
      </c>
      <c r="K53" s="155">
        <v>100</v>
      </c>
      <c r="L53" s="156">
        <v>0.4</v>
      </c>
      <c r="M53" s="156">
        <v>0.4</v>
      </c>
      <c r="N53" s="156">
        <v>9.8</v>
      </c>
      <c r="O53" s="156">
        <v>47</v>
      </c>
      <c r="P53" s="229"/>
      <c r="Q53" s="240"/>
      <c r="R53" s="200" t="s">
        <v>154</v>
      </c>
      <c r="S53" s="198"/>
      <c r="T53" s="199"/>
      <c r="U53" s="199"/>
      <c r="V53" s="199"/>
      <c r="W53" s="199"/>
      <c r="X53" s="229"/>
      <c r="Y53" s="229"/>
    </row>
    <row r="54" spans="1:25" s="46" customFormat="1" ht="14.25" customHeight="1">
      <c r="A54" s="160" t="s">
        <v>250</v>
      </c>
      <c r="B54" s="154" t="s">
        <v>186</v>
      </c>
      <c r="C54" s="155">
        <v>200</v>
      </c>
      <c r="D54" s="156">
        <v>0.8</v>
      </c>
      <c r="E54" s="156">
        <v>0.8</v>
      </c>
      <c r="F54" s="156">
        <v>19.6</v>
      </c>
      <c r="G54" s="156">
        <v>94</v>
      </c>
      <c r="H54" s="301"/>
      <c r="I54" s="156" t="s">
        <v>355</v>
      </c>
      <c r="J54" s="154" t="s">
        <v>205</v>
      </c>
      <c r="K54" s="155">
        <v>100</v>
      </c>
      <c r="L54" s="156">
        <v>1.16</v>
      </c>
      <c r="M54" s="156">
        <v>0.16</v>
      </c>
      <c r="N54" s="156">
        <v>3.8</v>
      </c>
      <c r="O54" s="156">
        <v>21.3</v>
      </c>
      <c r="P54" s="229"/>
      <c r="Q54" s="264" t="s">
        <v>22</v>
      </c>
      <c r="R54" s="164" t="s">
        <v>23</v>
      </c>
      <c r="S54" s="163" t="s">
        <v>24</v>
      </c>
      <c r="T54" s="507" t="s">
        <v>26</v>
      </c>
      <c r="U54" s="165" t="s">
        <v>25</v>
      </c>
      <c r="V54" s="166"/>
      <c r="W54" s="167"/>
      <c r="X54" s="229"/>
      <c r="Y54" s="229"/>
    </row>
    <row r="55" spans="1:25" s="3" customFormat="1" ht="14.25" customHeight="1" thickBot="1">
      <c r="A55" s="160" t="s">
        <v>311</v>
      </c>
      <c r="B55" s="154" t="s">
        <v>33</v>
      </c>
      <c r="C55" s="155">
        <v>90</v>
      </c>
      <c r="D55" s="156">
        <v>16.44</v>
      </c>
      <c r="E55" s="156">
        <v>16.32</v>
      </c>
      <c r="F55" s="156">
        <v>14.6</v>
      </c>
      <c r="G55" s="156">
        <v>271.56</v>
      </c>
      <c r="H55" s="315"/>
      <c r="I55" s="160" t="s">
        <v>304</v>
      </c>
      <c r="J55" s="316" t="s">
        <v>101</v>
      </c>
      <c r="K55" s="155" t="s">
        <v>356</v>
      </c>
      <c r="L55" s="156">
        <v>8.64</v>
      </c>
      <c r="M55" s="156">
        <v>4.32</v>
      </c>
      <c r="N55" s="156">
        <v>13.92</v>
      </c>
      <c r="O55" s="156">
        <v>129</v>
      </c>
      <c r="P55" s="241"/>
      <c r="Q55" s="265"/>
      <c r="R55" s="169"/>
      <c r="S55" s="168"/>
      <c r="T55" s="508"/>
      <c r="U55" s="170" t="s">
        <v>27</v>
      </c>
      <c r="V55" s="170" t="s">
        <v>28</v>
      </c>
      <c r="W55" s="171" t="s">
        <v>29</v>
      </c>
      <c r="X55" s="241"/>
      <c r="Y55" s="241"/>
    </row>
    <row r="56" spans="1:25" s="3" customFormat="1" ht="14.25" customHeight="1" thickBot="1">
      <c r="A56" s="160" t="s">
        <v>189</v>
      </c>
      <c r="B56" s="154" t="s">
        <v>6</v>
      </c>
      <c r="C56" s="155">
        <v>150</v>
      </c>
      <c r="D56" s="156">
        <v>3.6</v>
      </c>
      <c r="E56" s="156">
        <v>5.4</v>
      </c>
      <c r="F56" s="156">
        <v>36.4</v>
      </c>
      <c r="G56" s="156">
        <v>208.7</v>
      </c>
      <c r="H56" s="301"/>
      <c r="I56" s="160" t="s">
        <v>120</v>
      </c>
      <c r="J56" s="154" t="s">
        <v>102</v>
      </c>
      <c r="K56" s="155">
        <v>90</v>
      </c>
      <c r="L56" s="156">
        <v>7.6</v>
      </c>
      <c r="M56" s="156">
        <v>11.16</v>
      </c>
      <c r="N56" s="156">
        <v>11.2</v>
      </c>
      <c r="O56" s="156">
        <v>179.1</v>
      </c>
      <c r="P56" s="241"/>
      <c r="Q56" s="273">
        <v>1</v>
      </c>
      <c r="R56" s="237">
        <v>2</v>
      </c>
      <c r="S56" s="237">
        <v>3</v>
      </c>
      <c r="T56" s="238">
        <v>7</v>
      </c>
      <c r="U56" s="237">
        <v>4</v>
      </c>
      <c r="V56" s="237">
        <v>5</v>
      </c>
      <c r="W56" s="237">
        <v>6</v>
      </c>
      <c r="X56" s="241"/>
      <c r="Y56" s="241"/>
    </row>
    <row r="57" spans="1:25" s="3" customFormat="1" ht="14.25" customHeight="1">
      <c r="A57" s="160" t="s">
        <v>184</v>
      </c>
      <c r="B57" s="154" t="s">
        <v>228</v>
      </c>
      <c r="C57" s="155">
        <v>200</v>
      </c>
      <c r="D57" s="302">
        <v>0.2</v>
      </c>
      <c r="E57" s="302">
        <v>0</v>
      </c>
      <c r="F57" s="156">
        <v>6.5</v>
      </c>
      <c r="G57" s="156">
        <v>26.8</v>
      </c>
      <c r="H57" s="301"/>
      <c r="I57" s="160" t="s">
        <v>232</v>
      </c>
      <c r="J57" s="154" t="s">
        <v>43</v>
      </c>
      <c r="K57" s="155">
        <v>150</v>
      </c>
      <c r="L57" s="156">
        <v>3.1</v>
      </c>
      <c r="M57" s="156">
        <v>6</v>
      </c>
      <c r="N57" s="156">
        <v>19.7</v>
      </c>
      <c r="O57" s="156">
        <v>145.8</v>
      </c>
      <c r="P57" s="241"/>
      <c r="Q57" s="248"/>
      <c r="R57" s="173" t="s">
        <v>32</v>
      </c>
      <c r="S57" s="174"/>
      <c r="T57" s="175"/>
      <c r="U57" s="175"/>
      <c r="V57" s="175"/>
      <c r="W57" s="175"/>
      <c r="X57" s="241"/>
      <c r="Y57" s="241"/>
    </row>
    <row r="58" spans="1:25" s="3" customFormat="1" ht="14.25" customHeight="1">
      <c r="A58" s="160" t="s">
        <v>178</v>
      </c>
      <c r="B58" s="154" t="s">
        <v>1</v>
      </c>
      <c r="C58" s="311">
        <v>30</v>
      </c>
      <c r="D58" s="302">
        <v>1.8</v>
      </c>
      <c r="E58" s="156">
        <v>0.3</v>
      </c>
      <c r="F58" s="302">
        <v>12.9</v>
      </c>
      <c r="G58" s="156">
        <v>63</v>
      </c>
      <c r="H58" s="301"/>
      <c r="I58" s="160" t="s">
        <v>104</v>
      </c>
      <c r="J58" s="154" t="s">
        <v>127</v>
      </c>
      <c r="K58" s="155">
        <v>200</v>
      </c>
      <c r="L58" s="156">
        <v>0.3</v>
      </c>
      <c r="M58" s="156">
        <v>0</v>
      </c>
      <c r="N58" s="156">
        <v>29.8</v>
      </c>
      <c r="O58" s="156">
        <v>122</v>
      </c>
      <c r="P58" s="241"/>
      <c r="Q58" s="282"/>
      <c r="R58" s="241"/>
      <c r="S58" s="241"/>
      <c r="T58" s="241"/>
      <c r="U58" s="241"/>
      <c r="V58" s="241"/>
      <c r="W58" s="241"/>
      <c r="X58" s="241"/>
      <c r="Y58" s="241"/>
    </row>
    <row r="59" spans="1:25" s="3" customFormat="1" ht="14.25" customHeight="1">
      <c r="A59" s="319"/>
      <c r="B59" s="296" t="s">
        <v>8</v>
      </c>
      <c r="C59" s="305">
        <f>SUM(C53:C58)</f>
        <v>770</v>
      </c>
      <c r="D59" s="306">
        <f>SUM(D53:D58)</f>
        <v>23.740000000000002</v>
      </c>
      <c r="E59" s="306">
        <f>SUM(E53:E58)</f>
        <v>23.419999999999998</v>
      </c>
      <c r="F59" s="306">
        <f>SUM(F53:F58)</f>
        <v>99.9</v>
      </c>
      <c r="G59" s="306">
        <f>SUM(G53:G58)</f>
        <v>722.06</v>
      </c>
      <c r="H59" s="79"/>
      <c r="I59" s="160" t="s">
        <v>178</v>
      </c>
      <c r="J59" s="154" t="s">
        <v>1</v>
      </c>
      <c r="K59" s="311">
        <v>30</v>
      </c>
      <c r="L59" s="156">
        <v>1.8</v>
      </c>
      <c r="M59" s="156">
        <v>0.3</v>
      </c>
      <c r="N59" s="156">
        <v>12.9</v>
      </c>
      <c r="O59" s="156">
        <v>63</v>
      </c>
      <c r="P59" s="241"/>
      <c r="Q59" s="282"/>
      <c r="R59" s="241"/>
      <c r="S59" s="241"/>
      <c r="T59" s="241"/>
      <c r="U59" s="241"/>
      <c r="V59" s="241"/>
      <c r="W59" s="241"/>
      <c r="X59" s="241"/>
      <c r="Y59" s="241"/>
    </row>
    <row r="60" spans="1:25" s="3" customFormat="1" ht="14.25" customHeight="1">
      <c r="A60" s="318"/>
      <c r="B60" s="309"/>
      <c r="C60" s="318"/>
      <c r="D60" s="320"/>
      <c r="E60" s="320"/>
      <c r="F60" s="320"/>
      <c r="G60" s="310"/>
      <c r="H60" s="79"/>
      <c r="I60" s="160" t="s">
        <v>178</v>
      </c>
      <c r="J60" s="312" t="s">
        <v>90</v>
      </c>
      <c r="K60" s="311">
        <v>30</v>
      </c>
      <c r="L60" s="156">
        <v>1.8</v>
      </c>
      <c r="M60" s="156">
        <v>0.3</v>
      </c>
      <c r="N60" s="156">
        <v>11.4</v>
      </c>
      <c r="O60" s="156">
        <v>57</v>
      </c>
      <c r="P60" s="241"/>
      <c r="Q60" s="282"/>
      <c r="R60" s="241"/>
      <c r="S60" s="241"/>
      <c r="T60" s="241"/>
      <c r="U60" s="241"/>
      <c r="V60" s="241"/>
      <c r="W60" s="241"/>
      <c r="X60" s="241"/>
      <c r="Y60" s="241"/>
    </row>
    <row r="61" spans="1:25" s="3" customFormat="1" ht="14.25" customHeight="1">
      <c r="A61" s="331"/>
      <c r="B61" s="332"/>
      <c r="C61" s="333"/>
      <c r="D61" s="301"/>
      <c r="E61" s="301"/>
      <c r="F61" s="301"/>
      <c r="G61" s="301"/>
      <c r="H61" s="79"/>
      <c r="I61" s="319"/>
      <c r="J61" s="296" t="s">
        <v>8</v>
      </c>
      <c r="K61" s="305">
        <v>920</v>
      </c>
      <c r="L61" s="306">
        <f>SUM(L53:L60)</f>
        <v>24.800000000000004</v>
      </c>
      <c r="M61" s="306">
        <f>SUM(M53:M60)</f>
        <v>22.64</v>
      </c>
      <c r="N61" s="306">
        <f>SUM(N53:N60)</f>
        <v>112.52000000000001</v>
      </c>
      <c r="O61" s="306">
        <f>SUM(O53:O60)</f>
        <v>764.2</v>
      </c>
      <c r="P61" s="241"/>
      <c r="Q61" s="282"/>
      <c r="R61" s="241"/>
      <c r="S61" s="241"/>
      <c r="T61" s="241"/>
      <c r="U61" s="241"/>
      <c r="V61" s="241"/>
      <c r="W61" s="241"/>
      <c r="X61" s="241"/>
      <c r="Y61" s="241"/>
    </row>
    <row r="62" spans="1:25" s="3" customFormat="1" ht="14.25" customHeight="1">
      <c r="A62" s="75"/>
      <c r="B62" s="314"/>
      <c r="C62" s="75"/>
      <c r="D62" s="85"/>
      <c r="E62" s="85"/>
      <c r="F62" s="85"/>
      <c r="G62" s="85"/>
      <c r="H62" s="89"/>
      <c r="I62" s="75"/>
      <c r="J62" s="314"/>
      <c r="K62" s="75"/>
      <c r="L62" s="85"/>
      <c r="M62" s="85"/>
      <c r="N62" s="85"/>
      <c r="O62" s="81"/>
      <c r="P62" s="241"/>
      <c r="Q62" s="282"/>
      <c r="R62" s="241"/>
      <c r="S62" s="241"/>
      <c r="T62" s="241"/>
      <c r="U62" s="241"/>
      <c r="V62" s="241"/>
      <c r="W62" s="241"/>
      <c r="X62" s="241"/>
      <c r="Y62" s="241"/>
    </row>
    <row r="63" spans="1:25" s="3" customFormat="1" ht="14.25" customHeight="1">
      <c r="A63" s="55"/>
      <c r="B63" s="49"/>
      <c r="C63" s="77"/>
      <c r="D63" s="57"/>
      <c r="E63" s="57"/>
      <c r="F63" s="57"/>
      <c r="G63" s="79"/>
      <c r="H63" s="57"/>
      <c r="I63" s="79"/>
      <c r="J63" s="334"/>
      <c r="K63" s="79"/>
      <c r="L63" s="335"/>
      <c r="M63" s="335"/>
      <c r="N63" s="335"/>
      <c r="O63" s="335"/>
      <c r="P63" s="241"/>
      <c r="Q63" s="282"/>
      <c r="R63" s="241"/>
      <c r="S63" s="241"/>
      <c r="T63" s="241"/>
      <c r="U63" s="241"/>
      <c r="V63" s="241"/>
      <c r="W63" s="241"/>
      <c r="X63" s="241"/>
      <c r="Y63" s="241"/>
    </row>
    <row r="64" spans="1:25" s="3" customFormat="1" ht="14.25" customHeight="1">
      <c r="A64" s="51"/>
      <c r="B64" s="52" t="s">
        <v>36</v>
      </c>
      <c r="C64" s="53"/>
      <c r="D64" s="54"/>
      <c r="E64" s="54"/>
      <c r="F64" s="54"/>
      <c r="G64" s="54"/>
      <c r="H64" s="301"/>
      <c r="I64" s="51"/>
      <c r="J64" s="52" t="s">
        <v>36</v>
      </c>
      <c r="K64" s="53"/>
      <c r="L64" s="54"/>
      <c r="M64" s="54"/>
      <c r="N64" s="54"/>
      <c r="O64" s="54"/>
      <c r="P64" s="241"/>
      <c r="Q64" s="282"/>
      <c r="R64" s="241"/>
      <c r="S64" s="241"/>
      <c r="T64" s="241"/>
      <c r="U64" s="241"/>
      <c r="V64" s="241"/>
      <c r="W64" s="241"/>
      <c r="X64" s="241"/>
      <c r="Y64" s="241"/>
    </row>
    <row r="65" spans="1:25" s="3" customFormat="1" ht="14.25" customHeight="1">
      <c r="A65" s="51"/>
      <c r="B65" s="52" t="s">
        <v>39</v>
      </c>
      <c r="C65" s="53"/>
      <c r="D65" s="54"/>
      <c r="E65" s="54"/>
      <c r="F65" s="54"/>
      <c r="G65" s="54"/>
      <c r="H65" s="301"/>
      <c r="I65" s="51"/>
      <c r="J65" s="52" t="s">
        <v>39</v>
      </c>
      <c r="K65" s="53"/>
      <c r="L65" s="54"/>
      <c r="M65" s="54"/>
      <c r="N65" s="54"/>
      <c r="O65" s="54"/>
      <c r="P65" s="241"/>
      <c r="Q65" s="213"/>
      <c r="R65" s="192"/>
      <c r="S65" s="193"/>
      <c r="T65" s="201"/>
      <c r="U65" s="194"/>
      <c r="V65" s="194"/>
      <c r="W65" s="194"/>
      <c r="X65" s="241"/>
      <c r="Y65" s="241"/>
    </row>
    <row r="66" spans="1:25" s="3" customFormat="1" ht="14.25" customHeight="1" thickBot="1">
      <c r="A66" s="51"/>
      <c r="B66" s="56" t="s">
        <v>345</v>
      </c>
      <c r="C66" s="53"/>
      <c r="D66" s="54"/>
      <c r="E66" s="54"/>
      <c r="F66" s="54"/>
      <c r="G66" s="54"/>
      <c r="H66" s="79"/>
      <c r="I66" s="51"/>
      <c r="J66" s="56" t="s">
        <v>345</v>
      </c>
      <c r="K66" s="53"/>
      <c r="L66" s="54"/>
      <c r="M66" s="54"/>
      <c r="N66" s="54"/>
      <c r="O66" s="54"/>
      <c r="P66" s="241"/>
      <c r="Q66" s="213"/>
      <c r="R66" s="192"/>
      <c r="S66" s="193"/>
      <c r="T66" s="201"/>
      <c r="U66" s="194"/>
      <c r="V66" s="194"/>
      <c r="W66" s="194"/>
      <c r="X66" s="241"/>
      <c r="Y66" s="241"/>
    </row>
    <row r="67" spans="1:25" s="3" customFormat="1" ht="14.25" customHeight="1">
      <c r="A67" s="503" t="s">
        <v>22</v>
      </c>
      <c r="B67" s="503" t="s">
        <v>23</v>
      </c>
      <c r="C67" s="483" t="s">
        <v>24</v>
      </c>
      <c r="D67" s="487" t="s">
        <v>25</v>
      </c>
      <c r="E67" s="488"/>
      <c r="F67" s="489"/>
      <c r="G67" s="490" t="s">
        <v>26</v>
      </c>
      <c r="H67" s="79"/>
      <c r="I67" s="503" t="s">
        <v>22</v>
      </c>
      <c r="J67" s="503" t="s">
        <v>23</v>
      </c>
      <c r="K67" s="483" t="s">
        <v>24</v>
      </c>
      <c r="L67" s="487" t="s">
        <v>25</v>
      </c>
      <c r="M67" s="488"/>
      <c r="N67" s="489"/>
      <c r="O67" s="490" t="s">
        <v>26</v>
      </c>
      <c r="P67" s="241"/>
      <c r="Q67" s="213"/>
      <c r="R67" s="192"/>
      <c r="S67" s="193"/>
      <c r="T67" s="201"/>
      <c r="U67" s="194"/>
      <c r="V67" s="194"/>
      <c r="W67" s="194"/>
      <c r="X67" s="241"/>
      <c r="Y67" s="241"/>
    </row>
    <row r="68" spans="1:25" s="3" customFormat="1" ht="14.25" customHeight="1" thickBot="1">
      <c r="A68" s="504"/>
      <c r="B68" s="504"/>
      <c r="C68" s="484"/>
      <c r="D68" s="285" t="s">
        <v>27</v>
      </c>
      <c r="E68" s="285" t="s">
        <v>28</v>
      </c>
      <c r="F68" s="286" t="s">
        <v>29</v>
      </c>
      <c r="G68" s="491"/>
      <c r="H68" s="57"/>
      <c r="I68" s="504"/>
      <c r="J68" s="504"/>
      <c r="K68" s="484"/>
      <c r="L68" s="285" t="s">
        <v>27</v>
      </c>
      <c r="M68" s="285" t="s">
        <v>28</v>
      </c>
      <c r="N68" s="286" t="s">
        <v>29</v>
      </c>
      <c r="O68" s="491"/>
      <c r="P68" s="241"/>
      <c r="Q68" s="213"/>
      <c r="R68" s="192"/>
      <c r="S68" s="193"/>
      <c r="T68" s="201"/>
      <c r="U68" s="194"/>
      <c r="V68" s="194"/>
      <c r="W68" s="194"/>
      <c r="X68" s="241"/>
      <c r="Y68" s="241"/>
    </row>
    <row r="69" spans="1:25" s="3" customFormat="1" ht="14.25" customHeight="1" thickBot="1">
      <c r="A69" s="322">
        <v>1</v>
      </c>
      <c r="B69" s="323">
        <v>2</v>
      </c>
      <c r="C69" s="324">
        <v>3</v>
      </c>
      <c r="D69" s="324">
        <v>4</v>
      </c>
      <c r="E69" s="324">
        <v>5</v>
      </c>
      <c r="F69" s="324">
        <v>6</v>
      </c>
      <c r="G69" s="325">
        <v>7</v>
      </c>
      <c r="H69" s="79"/>
      <c r="I69" s="322">
        <v>1</v>
      </c>
      <c r="J69" s="323">
        <v>2</v>
      </c>
      <c r="K69" s="324">
        <v>3</v>
      </c>
      <c r="L69" s="324">
        <v>4</v>
      </c>
      <c r="M69" s="324">
        <v>5</v>
      </c>
      <c r="N69" s="324">
        <v>6</v>
      </c>
      <c r="O69" s="325">
        <v>7</v>
      </c>
      <c r="P69" s="241"/>
      <c r="Q69" s="213"/>
      <c r="R69" s="192"/>
      <c r="S69" s="193"/>
      <c r="T69" s="201"/>
      <c r="U69" s="194"/>
      <c r="V69" s="194"/>
      <c r="W69" s="194"/>
      <c r="X69" s="241"/>
      <c r="Y69" s="241"/>
    </row>
    <row r="70" spans="1:25" s="3" customFormat="1" ht="14.25" customHeight="1">
      <c r="A70" s="62"/>
      <c r="B70" s="326" t="s">
        <v>5</v>
      </c>
      <c r="C70" s="63"/>
      <c r="D70" s="64"/>
      <c r="E70" s="64"/>
      <c r="F70" s="64"/>
      <c r="G70" s="64"/>
      <c r="H70" s="79"/>
      <c r="I70" s="62"/>
      <c r="J70" s="326" t="s">
        <v>5</v>
      </c>
      <c r="K70" s="63"/>
      <c r="L70" s="64"/>
      <c r="M70" s="64"/>
      <c r="N70" s="64"/>
      <c r="O70" s="64"/>
      <c r="P70" s="241"/>
      <c r="Q70" s="213"/>
      <c r="R70" s="192"/>
      <c r="S70" s="193"/>
      <c r="T70" s="201"/>
      <c r="U70" s="194"/>
      <c r="V70" s="194"/>
      <c r="W70" s="194"/>
      <c r="X70" s="241"/>
      <c r="Y70" s="241"/>
    </row>
    <row r="71" spans="1:25" s="3" customFormat="1" ht="14.25" customHeight="1">
      <c r="A71" s="61"/>
      <c r="B71" s="327" t="s">
        <v>10</v>
      </c>
      <c r="C71" s="61"/>
      <c r="D71" s="66"/>
      <c r="E71" s="66"/>
      <c r="F71" s="66"/>
      <c r="G71" s="67"/>
      <c r="H71" s="81"/>
      <c r="I71" s="328"/>
      <c r="J71" s="327" t="s">
        <v>88</v>
      </c>
      <c r="K71" s="61"/>
      <c r="L71" s="71"/>
      <c r="M71" s="69"/>
      <c r="N71" s="71"/>
      <c r="O71" s="69"/>
      <c r="P71" s="241"/>
      <c r="Q71" s="213"/>
      <c r="R71" s="192"/>
      <c r="S71" s="193"/>
      <c r="T71" s="201"/>
      <c r="U71" s="194"/>
      <c r="V71" s="194"/>
      <c r="W71" s="194"/>
      <c r="X71" s="241"/>
      <c r="Y71" s="241"/>
    </row>
    <row r="72" spans="1:25" s="3" customFormat="1" ht="14.25" customHeight="1">
      <c r="A72" s="153" t="s">
        <v>332</v>
      </c>
      <c r="B72" s="154" t="s">
        <v>326</v>
      </c>
      <c r="C72" s="155">
        <v>73</v>
      </c>
      <c r="D72" s="156">
        <v>2.95</v>
      </c>
      <c r="E72" s="156">
        <v>4.05</v>
      </c>
      <c r="F72" s="156">
        <v>22.24</v>
      </c>
      <c r="G72" s="156">
        <v>119</v>
      </c>
      <c r="H72" s="81"/>
      <c r="I72" s="328" t="s">
        <v>250</v>
      </c>
      <c r="J72" s="68" t="s">
        <v>254</v>
      </c>
      <c r="K72" s="61">
        <v>100</v>
      </c>
      <c r="L72" s="69">
        <v>0.6</v>
      </c>
      <c r="M72" s="69">
        <v>0.6</v>
      </c>
      <c r="N72" s="69">
        <v>15.4</v>
      </c>
      <c r="O72" s="69">
        <v>72</v>
      </c>
      <c r="P72" s="241"/>
      <c r="Q72" s="213"/>
      <c r="R72" s="192"/>
      <c r="S72" s="193"/>
      <c r="T72" s="201"/>
      <c r="U72" s="194"/>
      <c r="V72" s="194"/>
      <c r="W72" s="194"/>
      <c r="X72" s="241"/>
      <c r="Y72" s="241"/>
    </row>
    <row r="73" spans="1:25" s="3" customFormat="1" ht="14.25" customHeight="1">
      <c r="A73" s="153" t="s">
        <v>357</v>
      </c>
      <c r="B73" s="316" t="s">
        <v>192</v>
      </c>
      <c r="C73" s="155">
        <v>150</v>
      </c>
      <c r="D73" s="156">
        <v>19.2</v>
      </c>
      <c r="E73" s="156">
        <v>12</v>
      </c>
      <c r="F73" s="302">
        <v>18.7</v>
      </c>
      <c r="G73" s="156">
        <v>260.25</v>
      </c>
      <c r="H73" s="57"/>
      <c r="I73" s="328" t="s">
        <v>348</v>
      </c>
      <c r="J73" s="68" t="s">
        <v>182</v>
      </c>
      <c r="K73" s="61">
        <v>50</v>
      </c>
      <c r="L73" s="69">
        <v>0.83</v>
      </c>
      <c r="M73" s="69">
        <v>0</v>
      </c>
      <c r="N73" s="69">
        <v>3.75</v>
      </c>
      <c r="O73" s="69">
        <v>14.17</v>
      </c>
      <c r="P73" s="241"/>
      <c r="Q73" s="213"/>
      <c r="R73" s="192"/>
      <c r="S73" s="193"/>
      <c r="T73" s="201"/>
      <c r="U73" s="194"/>
      <c r="V73" s="194"/>
      <c r="W73" s="194"/>
      <c r="X73" s="241"/>
      <c r="Y73" s="241"/>
    </row>
    <row r="74" spans="1:25" s="3" customFormat="1" ht="14.25" customHeight="1">
      <c r="A74" s="153" t="s">
        <v>178</v>
      </c>
      <c r="B74" s="316" t="s">
        <v>195</v>
      </c>
      <c r="C74" s="155">
        <v>20</v>
      </c>
      <c r="D74" s="156">
        <v>1</v>
      </c>
      <c r="E74" s="156">
        <v>1.7</v>
      </c>
      <c r="F74" s="302">
        <v>11.2</v>
      </c>
      <c r="G74" s="156">
        <v>64</v>
      </c>
      <c r="H74" s="58"/>
      <c r="I74" s="328" t="s">
        <v>100</v>
      </c>
      <c r="J74" s="151" t="s">
        <v>255</v>
      </c>
      <c r="K74" s="61">
        <v>200</v>
      </c>
      <c r="L74" s="69">
        <v>1.4</v>
      </c>
      <c r="M74" s="69">
        <v>3.96</v>
      </c>
      <c r="N74" s="69">
        <v>6.3</v>
      </c>
      <c r="O74" s="69">
        <v>71.8</v>
      </c>
      <c r="P74" s="241"/>
      <c r="Q74" s="213"/>
      <c r="R74" s="192"/>
      <c r="S74" s="193"/>
      <c r="T74" s="201"/>
      <c r="U74" s="194"/>
      <c r="V74" s="194"/>
      <c r="W74" s="194"/>
      <c r="X74" s="241"/>
      <c r="Y74" s="241"/>
    </row>
    <row r="75" spans="1:25" s="3" customFormat="1" ht="14.25" customHeight="1">
      <c r="A75" s="153" t="s">
        <v>178</v>
      </c>
      <c r="B75" s="154" t="s">
        <v>358</v>
      </c>
      <c r="C75" s="155">
        <v>200</v>
      </c>
      <c r="D75" s="156">
        <v>3.8</v>
      </c>
      <c r="E75" s="156">
        <v>6.4</v>
      </c>
      <c r="F75" s="156">
        <v>9.4</v>
      </c>
      <c r="G75" s="156">
        <v>114</v>
      </c>
      <c r="H75" s="79"/>
      <c r="I75" s="160"/>
      <c r="J75" s="154" t="s">
        <v>256</v>
      </c>
      <c r="K75" s="155">
        <v>25</v>
      </c>
      <c r="L75" s="156">
        <v>6.8</v>
      </c>
      <c r="M75" s="156">
        <v>4.8</v>
      </c>
      <c r="N75" s="156">
        <v>0</v>
      </c>
      <c r="O75" s="156">
        <v>70</v>
      </c>
      <c r="P75" s="241"/>
      <c r="Q75" s="213"/>
      <c r="R75" s="192"/>
      <c r="S75" s="193"/>
      <c r="T75" s="201"/>
      <c r="U75" s="194"/>
      <c r="V75" s="194"/>
      <c r="W75" s="194"/>
      <c r="X75" s="241"/>
      <c r="Y75" s="241"/>
    </row>
    <row r="76" spans="1:25" s="3" customFormat="1" ht="14.25" customHeight="1">
      <c r="A76" s="160" t="s">
        <v>193</v>
      </c>
      <c r="B76" s="154" t="s">
        <v>194</v>
      </c>
      <c r="C76" s="155">
        <v>200</v>
      </c>
      <c r="D76" s="302">
        <v>3.8</v>
      </c>
      <c r="E76" s="302">
        <v>3.5</v>
      </c>
      <c r="F76" s="302">
        <v>11.1</v>
      </c>
      <c r="G76" s="156">
        <v>91.2</v>
      </c>
      <c r="H76" s="79"/>
      <c r="I76" s="153" t="s">
        <v>359</v>
      </c>
      <c r="J76" s="154" t="s">
        <v>204</v>
      </c>
      <c r="K76" s="155">
        <v>90</v>
      </c>
      <c r="L76" s="156">
        <v>16.4</v>
      </c>
      <c r="M76" s="156">
        <v>16.32</v>
      </c>
      <c r="N76" s="156">
        <v>14.64</v>
      </c>
      <c r="O76" s="156">
        <v>271.2</v>
      </c>
      <c r="P76" s="241"/>
      <c r="Q76" s="213"/>
      <c r="R76" s="192"/>
      <c r="S76" s="193"/>
      <c r="T76" s="201"/>
      <c r="U76" s="194"/>
      <c r="V76" s="194"/>
      <c r="W76" s="194"/>
      <c r="X76" s="241"/>
      <c r="Y76" s="241"/>
    </row>
    <row r="77" spans="1:25" s="3" customFormat="1" ht="14.25" customHeight="1">
      <c r="A77" s="65"/>
      <c r="B77" s="327" t="s">
        <v>8</v>
      </c>
      <c r="C77" s="336">
        <f>SUM(C72:C76)</f>
        <v>643</v>
      </c>
      <c r="D77" s="337">
        <f>SUM(D72:D76)</f>
        <v>30.75</v>
      </c>
      <c r="E77" s="337">
        <f>SUM(E72:E76)</f>
        <v>27.65</v>
      </c>
      <c r="F77" s="337">
        <f>SUM(F72:F76)</f>
        <v>72.64</v>
      </c>
      <c r="G77" s="337">
        <f>SUM(G72:G76)</f>
        <v>648.45</v>
      </c>
      <c r="H77" s="79"/>
      <c r="I77" s="111" t="s">
        <v>329</v>
      </c>
      <c r="J77" s="70" t="s">
        <v>328</v>
      </c>
      <c r="K77" s="61" t="s">
        <v>360</v>
      </c>
      <c r="L77" s="156">
        <v>2.8</v>
      </c>
      <c r="M77" s="156">
        <v>7.5</v>
      </c>
      <c r="N77" s="156">
        <v>13.6</v>
      </c>
      <c r="O77" s="156">
        <v>134.2</v>
      </c>
      <c r="P77" s="241"/>
      <c r="Q77" s="213"/>
      <c r="R77" s="192"/>
      <c r="S77" s="193"/>
      <c r="T77" s="201"/>
      <c r="U77" s="194"/>
      <c r="V77" s="194"/>
      <c r="W77" s="194"/>
      <c r="X77" s="241"/>
      <c r="Y77" s="241"/>
    </row>
    <row r="78" spans="1:25" s="3" customFormat="1" ht="14.25" customHeight="1">
      <c r="A78" s="55"/>
      <c r="B78" s="49"/>
      <c r="C78" s="77"/>
      <c r="D78" s="57"/>
      <c r="E78" s="57"/>
      <c r="F78" s="57"/>
      <c r="G78" s="79"/>
      <c r="H78" s="81"/>
      <c r="I78" s="328" t="s">
        <v>178</v>
      </c>
      <c r="J78" s="68" t="s">
        <v>257</v>
      </c>
      <c r="K78" s="61">
        <v>200</v>
      </c>
      <c r="L78" s="69">
        <v>0</v>
      </c>
      <c r="M78" s="69">
        <v>0</v>
      </c>
      <c r="N78" s="69">
        <v>23</v>
      </c>
      <c r="O78" s="69">
        <v>92.2</v>
      </c>
      <c r="P78" s="241"/>
      <c r="Q78" s="213"/>
      <c r="R78" s="192"/>
      <c r="S78" s="193"/>
      <c r="T78" s="201"/>
      <c r="U78" s="194"/>
      <c r="V78" s="194"/>
      <c r="W78" s="194"/>
      <c r="X78" s="241"/>
      <c r="Y78" s="241"/>
    </row>
    <row r="79" spans="1:25" s="3" customFormat="1" ht="14.25" customHeight="1">
      <c r="A79" s="80"/>
      <c r="B79" s="80"/>
      <c r="C79" s="80"/>
      <c r="D79" s="80"/>
      <c r="E79" s="80"/>
      <c r="F79" s="80"/>
      <c r="G79" s="80"/>
      <c r="H79" s="80"/>
      <c r="I79" s="328" t="s">
        <v>178</v>
      </c>
      <c r="J79" s="68" t="s">
        <v>1</v>
      </c>
      <c r="K79" s="73">
        <v>30</v>
      </c>
      <c r="L79" s="69">
        <v>1.8</v>
      </c>
      <c r="M79" s="69">
        <v>0.3</v>
      </c>
      <c r="N79" s="69">
        <v>12.9</v>
      </c>
      <c r="O79" s="69">
        <v>63</v>
      </c>
      <c r="P79" s="241"/>
      <c r="Q79" s="213"/>
      <c r="R79" s="192"/>
      <c r="S79" s="193"/>
      <c r="T79" s="201"/>
      <c r="U79" s="194"/>
      <c r="V79" s="194"/>
      <c r="W79" s="194"/>
      <c r="X79" s="241"/>
      <c r="Y79" s="241"/>
    </row>
    <row r="80" spans="1:25" s="3" customFormat="1" ht="14.25" customHeight="1">
      <c r="A80" s="79"/>
      <c r="B80" s="49"/>
      <c r="C80" s="77"/>
      <c r="D80" s="57"/>
      <c r="E80" s="57"/>
      <c r="F80" s="57"/>
      <c r="G80" s="57"/>
      <c r="H80" s="57"/>
      <c r="I80" s="328" t="s">
        <v>178</v>
      </c>
      <c r="J80" s="338" t="s">
        <v>90</v>
      </c>
      <c r="K80" s="73">
        <v>30</v>
      </c>
      <c r="L80" s="69">
        <v>1.8</v>
      </c>
      <c r="M80" s="69">
        <v>0.3</v>
      </c>
      <c r="N80" s="69">
        <v>11.4</v>
      </c>
      <c r="O80" s="69">
        <v>57</v>
      </c>
      <c r="P80" s="241"/>
      <c r="Q80" s="213"/>
      <c r="R80" s="192"/>
      <c r="S80" s="193"/>
      <c r="T80" s="201"/>
      <c r="U80" s="194"/>
      <c r="V80" s="194"/>
      <c r="W80" s="194"/>
      <c r="X80" s="241"/>
      <c r="Y80" s="241"/>
    </row>
    <row r="81" spans="1:25" s="3" customFormat="1" ht="14.25" customHeight="1">
      <c r="A81" s="79"/>
      <c r="B81" s="49"/>
      <c r="C81" s="77"/>
      <c r="D81" s="57"/>
      <c r="E81" s="57"/>
      <c r="F81" s="57"/>
      <c r="G81" s="57"/>
      <c r="H81" s="307"/>
      <c r="I81" s="65"/>
      <c r="J81" s="327" t="s">
        <v>8</v>
      </c>
      <c r="K81" s="336">
        <f>SUM(K72:K80)</f>
        <v>725</v>
      </c>
      <c r="L81" s="337">
        <f>SUM(L72:L80)</f>
        <v>32.43</v>
      </c>
      <c r="M81" s="337">
        <f>SUM(M72:M80)</f>
        <v>33.779999999999994</v>
      </c>
      <c r="N81" s="337">
        <f>SUM(N72:N80)</f>
        <v>100.99000000000001</v>
      </c>
      <c r="O81" s="337">
        <f>SUM(O72:O80)</f>
        <v>845.5699999999999</v>
      </c>
      <c r="P81" s="241"/>
      <c r="Q81" s="213"/>
      <c r="R81" s="192"/>
      <c r="S81" s="193"/>
      <c r="T81" s="201"/>
      <c r="U81" s="194"/>
      <c r="V81" s="194"/>
      <c r="W81" s="194"/>
      <c r="X81" s="241"/>
      <c r="Y81" s="241"/>
    </row>
    <row r="82" spans="1:25" s="3" customFormat="1" ht="14.25" customHeight="1">
      <c r="A82" s="79"/>
      <c r="B82" s="49"/>
      <c r="C82" s="77"/>
      <c r="D82" s="57"/>
      <c r="E82" s="57"/>
      <c r="F82" s="57"/>
      <c r="G82" s="57"/>
      <c r="H82" s="307"/>
      <c r="I82" s="75"/>
      <c r="J82" s="314"/>
      <c r="K82" s="75"/>
      <c r="L82" s="85"/>
      <c r="M82" s="85"/>
      <c r="N82" s="85"/>
      <c r="O82" s="85"/>
      <c r="P82" s="241"/>
      <c r="Q82" s="213"/>
      <c r="R82" s="192"/>
      <c r="S82" s="193"/>
      <c r="T82" s="201"/>
      <c r="U82" s="194"/>
      <c r="V82" s="194"/>
      <c r="W82" s="194"/>
      <c r="X82" s="241"/>
      <c r="Y82" s="241"/>
    </row>
    <row r="83" spans="1:25" s="3" customFormat="1" ht="14.25" customHeight="1">
      <c r="A83" s="57"/>
      <c r="B83" s="314"/>
      <c r="C83" s="76"/>
      <c r="D83" s="76"/>
      <c r="E83" s="80"/>
      <c r="F83" s="80"/>
      <c r="G83" s="80"/>
      <c r="H83" s="58"/>
      <c r="I83" s="80"/>
      <c r="J83" s="80"/>
      <c r="K83" s="80"/>
      <c r="L83" s="80"/>
      <c r="M83" s="80"/>
      <c r="N83" s="80"/>
      <c r="O83" s="80"/>
      <c r="P83" s="241"/>
      <c r="Q83" s="213"/>
      <c r="R83" s="192"/>
      <c r="S83" s="193"/>
      <c r="T83" s="201"/>
      <c r="U83" s="194"/>
      <c r="V83" s="194"/>
      <c r="W83" s="194"/>
      <c r="X83" s="241"/>
      <c r="Y83" s="241"/>
    </row>
    <row r="84" spans="1:25" s="3" customFormat="1" ht="14.25" customHeight="1">
      <c r="A84" s="51"/>
      <c r="B84" s="52" t="s">
        <v>36</v>
      </c>
      <c r="C84" s="53"/>
      <c r="D84" s="54"/>
      <c r="E84" s="54"/>
      <c r="F84" s="54"/>
      <c r="G84" s="54"/>
      <c r="H84" s="58"/>
      <c r="I84" s="51"/>
      <c r="J84" s="52" t="s">
        <v>36</v>
      </c>
      <c r="K84" s="53"/>
      <c r="L84" s="54"/>
      <c r="M84" s="54"/>
      <c r="N84" s="54"/>
      <c r="O84" s="54"/>
      <c r="P84" s="241"/>
      <c r="Q84" s="213"/>
      <c r="R84" s="192"/>
      <c r="S84" s="193"/>
      <c r="T84" s="201"/>
      <c r="U84" s="194"/>
      <c r="V84" s="194"/>
      <c r="W84" s="194"/>
      <c r="X84" s="241"/>
      <c r="Y84" s="241"/>
    </row>
    <row r="85" spans="1:25" s="3" customFormat="1" ht="14.25" customHeight="1">
      <c r="A85" s="51"/>
      <c r="B85" s="52" t="s">
        <v>41</v>
      </c>
      <c r="C85" s="53"/>
      <c r="D85" s="54"/>
      <c r="E85" s="54"/>
      <c r="F85" s="54"/>
      <c r="G85" s="54"/>
      <c r="H85" s="58"/>
      <c r="I85" s="51"/>
      <c r="J85" s="52" t="s">
        <v>41</v>
      </c>
      <c r="K85" s="53"/>
      <c r="L85" s="54"/>
      <c r="M85" s="54"/>
      <c r="N85" s="54"/>
      <c r="O85" s="54"/>
      <c r="P85" s="241"/>
      <c r="Q85" s="213"/>
      <c r="R85" s="192"/>
      <c r="S85" s="193"/>
      <c r="T85" s="201"/>
      <c r="U85" s="194"/>
      <c r="V85" s="194"/>
      <c r="W85" s="194"/>
      <c r="X85" s="241"/>
      <c r="Y85" s="241"/>
    </row>
    <row r="86" spans="1:25" s="3" customFormat="1" ht="14.25" customHeight="1" thickBot="1">
      <c r="A86" s="51"/>
      <c r="B86" s="56" t="s">
        <v>345</v>
      </c>
      <c r="C86" s="53"/>
      <c r="D86" s="54"/>
      <c r="E86" s="54"/>
      <c r="F86" s="54"/>
      <c r="G86" s="54"/>
      <c r="H86" s="284"/>
      <c r="I86" s="51"/>
      <c r="J86" s="56" t="s">
        <v>345</v>
      </c>
      <c r="K86" s="53"/>
      <c r="L86" s="54"/>
      <c r="M86" s="54"/>
      <c r="N86" s="54"/>
      <c r="O86" s="54"/>
      <c r="P86" s="241"/>
      <c r="Q86" s="213"/>
      <c r="R86" s="192"/>
      <c r="S86" s="193"/>
      <c r="T86" s="201"/>
      <c r="U86" s="194"/>
      <c r="V86" s="194"/>
      <c r="W86" s="194"/>
      <c r="X86" s="241"/>
      <c r="Y86" s="241"/>
    </row>
    <row r="87" spans="1:25" s="3" customFormat="1" ht="14.25" customHeight="1">
      <c r="A87" s="503" t="s">
        <v>22</v>
      </c>
      <c r="B87" s="503" t="s">
        <v>23</v>
      </c>
      <c r="C87" s="483" t="s">
        <v>24</v>
      </c>
      <c r="D87" s="487" t="s">
        <v>25</v>
      </c>
      <c r="E87" s="488"/>
      <c r="F87" s="489"/>
      <c r="G87" s="490" t="s">
        <v>26</v>
      </c>
      <c r="H87" s="284"/>
      <c r="I87" s="503" t="s">
        <v>22</v>
      </c>
      <c r="J87" s="503" t="s">
        <v>23</v>
      </c>
      <c r="K87" s="483" t="s">
        <v>24</v>
      </c>
      <c r="L87" s="487" t="s">
        <v>25</v>
      </c>
      <c r="M87" s="488"/>
      <c r="N87" s="489"/>
      <c r="O87" s="490" t="s">
        <v>26</v>
      </c>
      <c r="P87" s="241"/>
      <c r="Q87" s="213"/>
      <c r="R87" s="192"/>
      <c r="S87" s="193"/>
      <c r="T87" s="201"/>
      <c r="U87" s="194"/>
      <c r="V87" s="194"/>
      <c r="W87" s="194"/>
      <c r="X87" s="241"/>
      <c r="Y87" s="241"/>
    </row>
    <row r="88" spans="1:25" s="3" customFormat="1" ht="14.25" customHeight="1" thickBot="1">
      <c r="A88" s="504"/>
      <c r="B88" s="504"/>
      <c r="C88" s="484"/>
      <c r="D88" s="285" t="s">
        <v>27</v>
      </c>
      <c r="E88" s="285" t="s">
        <v>28</v>
      </c>
      <c r="F88" s="286" t="s">
        <v>29</v>
      </c>
      <c r="G88" s="491"/>
      <c r="H88" s="284"/>
      <c r="I88" s="504"/>
      <c r="J88" s="504"/>
      <c r="K88" s="484"/>
      <c r="L88" s="285" t="s">
        <v>27</v>
      </c>
      <c r="M88" s="285" t="s">
        <v>28</v>
      </c>
      <c r="N88" s="286" t="s">
        <v>29</v>
      </c>
      <c r="O88" s="491"/>
      <c r="P88" s="241"/>
      <c r="Q88" s="213"/>
      <c r="R88" s="192"/>
      <c r="S88" s="193"/>
      <c r="T88" s="201"/>
      <c r="U88" s="194"/>
      <c r="V88" s="194"/>
      <c r="W88" s="194"/>
      <c r="X88" s="241"/>
      <c r="Y88" s="241"/>
    </row>
    <row r="89" spans="1:25" s="3" customFormat="1" ht="14.25" customHeight="1" thickBot="1">
      <c r="A89" s="322">
        <v>1</v>
      </c>
      <c r="B89" s="323">
        <v>2</v>
      </c>
      <c r="C89" s="324">
        <v>3</v>
      </c>
      <c r="D89" s="324">
        <v>4</v>
      </c>
      <c r="E89" s="324">
        <v>5</v>
      </c>
      <c r="F89" s="324">
        <v>6</v>
      </c>
      <c r="G89" s="325">
        <v>7</v>
      </c>
      <c r="H89" s="284"/>
      <c r="I89" s="322">
        <v>1</v>
      </c>
      <c r="J89" s="323">
        <v>2</v>
      </c>
      <c r="K89" s="324">
        <v>3</v>
      </c>
      <c r="L89" s="324">
        <v>4</v>
      </c>
      <c r="M89" s="324">
        <v>5</v>
      </c>
      <c r="N89" s="324">
        <v>6</v>
      </c>
      <c r="O89" s="325">
        <v>7</v>
      </c>
      <c r="P89" s="241"/>
      <c r="Q89" s="213"/>
      <c r="R89" s="192"/>
      <c r="S89" s="193"/>
      <c r="T89" s="201"/>
      <c r="U89" s="194"/>
      <c r="V89" s="194"/>
      <c r="W89" s="194"/>
      <c r="X89" s="241"/>
      <c r="Y89" s="241"/>
    </row>
    <row r="90" spans="1:25" s="3" customFormat="1" ht="14.25" customHeight="1">
      <c r="A90" s="62"/>
      <c r="B90" s="326" t="s">
        <v>42</v>
      </c>
      <c r="C90" s="63"/>
      <c r="D90" s="64"/>
      <c r="E90" s="64"/>
      <c r="F90" s="64"/>
      <c r="G90" s="64"/>
      <c r="H90" s="301"/>
      <c r="I90" s="62"/>
      <c r="J90" s="326" t="s">
        <v>42</v>
      </c>
      <c r="K90" s="63"/>
      <c r="L90" s="64"/>
      <c r="M90" s="64"/>
      <c r="N90" s="64"/>
      <c r="O90" s="64"/>
      <c r="P90" s="241"/>
      <c r="Q90" s="213"/>
      <c r="R90" s="192"/>
      <c r="S90" s="193"/>
      <c r="T90" s="201"/>
      <c r="U90" s="194"/>
      <c r="V90" s="194"/>
      <c r="W90" s="194"/>
      <c r="X90" s="241"/>
      <c r="Y90" s="241"/>
    </row>
    <row r="91" spans="1:25" s="3" customFormat="1" ht="14.25" customHeight="1">
      <c r="A91" s="61"/>
      <c r="B91" s="327" t="s">
        <v>10</v>
      </c>
      <c r="C91" s="61"/>
      <c r="D91" s="66"/>
      <c r="E91" s="66"/>
      <c r="F91" s="66"/>
      <c r="G91" s="67"/>
      <c r="H91" s="301"/>
      <c r="I91" s="61"/>
      <c r="J91" s="327" t="s">
        <v>88</v>
      </c>
      <c r="K91" s="61"/>
      <c r="L91" s="66"/>
      <c r="M91" s="66"/>
      <c r="N91" s="66"/>
      <c r="O91" s="67"/>
      <c r="P91" s="241"/>
      <c r="Q91" s="213"/>
      <c r="R91" s="192"/>
      <c r="S91" s="193"/>
      <c r="T91" s="201"/>
      <c r="U91" s="194"/>
      <c r="V91" s="194"/>
      <c r="W91" s="194"/>
      <c r="X91" s="241"/>
      <c r="Y91" s="241"/>
    </row>
    <row r="92" spans="1:25" s="3" customFormat="1" ht="14.25" customHeight="1">
      <c r="A92" s="153" t="s">
        <v>250</v>
      </c>
      <c r="B92" s="154" t="s">
        <v>361</v>
      </c>
      <c r="C92" s="155">
        <v>200</v>
      </c>
      <c r="D92" s="156">
        <v>0.8</v>
      </c>
      <c r="E92" s="156">
        <v>0.6</v>
      </c>
      <c r="F92" s="156">
        <v>20.6</v>
      </c>
      <c r="G92" s="156">
        <v>94</v>
      </c>
      <c r="H92" s="307"/>
      <c r="I92" s="328" t="s">
        <v>250</v>
      </c>
      <c r="J92" s="68" t="s">
        <v>258</v>
      </c>
      <c r="K92" s="61">
        <v>100</v>
      </c>
      <c r="L92" s="69">
        <v>0.4</v>
      </c>
      <c r="M92" s="69">
        <v>0.3</v>
      </c>
      <c r="N92" s="69">
        <v>10.3</v>
      </c>
      <c r="O92" s="69">
        <v>47</v>
      </c>
      <c r="P92" s="241"/>
      <c r="Q92" s="213"/>
      <c r="R92" s="192"/>
      <c r="S92" s="193"/>
      <c r="T92" s="201"/>
      <c r="U92" s="194"/>
      <c r="V92" s="194"/>
      <c r="W92" s="194"/>
      <c r="X92" s="241"/>
      <c r="Y92" s="241"/>
    </row>
    <row r="93" spans="1:25" s="3" customFormat="1" ht="14.25" customHeight="1">
      <c r="A93" s="317" t="s">
        <v>355</v>
      </c>
      <c r="B93" s="154" t="s">
        <v>205</v>
      </c>
      <c r="C93" s="155">
        <v>100</v>
      </c>
      <c r="D93" s="302">
        <v>1.16</v>
      </c>
      <c r="E93" s="156">
        <v>0.16</v>
      </c>
      <c r="F93" s="302">
        <v>3.8</v>
      </c>
      <c r="G93" s="156">
        <v>21.3</v>
      </c>
      <c r="H93" s="84"/>
      <c r="I93" s="153" t="s">
        <v>106</v>
      </c>
      <c r="J93" s="154" t="s">
        <v>105</v>
      </c>
      <c r="K93" s="155">
        <v>100</v>
      </c>
      <c r="L93" s="156">
        <v>0.848</v>
      </c>
      <c r="M93" s="156">
        <v>5</v>
      </c>
      <c r="N93" s="156">
        <v>2.576</v>
      </c>
      <c r="O93" s="156">
        <v>59.1</v>
      </c>
      <c r="P93" s="241"/>
      <c r="Q93" s="213"/>
      <c r="R93" s="192"/>
      <c r="S93" s="193"/>
      <c r="T93" s="201"/>
      <c r="U93" s="194"/>
      <c r="V93" s="194"/>
      <c r="W93" s="194"/>
      <c r="X93" s="241"/>
      <c r="Y93" s="241"/>
    </row>
    <row r="94" spans="1:25" s="3" customFormat="1" ht="14.25" customHeight="1">
      <c r="A94" s="111" t="s">
        <v>330</v>
      </c>
      <c r="B94" s="72" t="s">
        <v>331</v>
      </c>
      <c r="C94" s="73" t="s">
        <v>261</v>
      </c>
      <c r="D94" s="156">
        <v>12.9</v>
      </c>
      <c r="E94" s="303">
        <v>10</v>
      </c>
      <c r="F94" s="303">
        <v>2</v>
      </c>
      <c r="G94" s="156">
        <v>155</v>
      </c>
      <c r="H94" s="79"/>
      <c r="I94" s="153" t="s">
        <v>107</v>
      </c>
      <c r="J94" s="154" t="s">
        <v>306</v>
      </c>
      <c r="K94" s="155">
        <v>200</v>
      </c>
      <c r="L94" s="156">
        <v>2.2</v>
      </c>
      <c r="M94" s="156">
        <v>2.3</v>
      </c>
      <c r="N94" s="156">
        <v>13.2</v>
      </c>
      <c r="O94" s="156">
        <v>82.5</v>
      </c>
      <c r="P94" s="241"/>
      <c r="Q94" s="213"/>
      <c r="R94" s="192"/>
      <c r="S94" s="193"/>
      <c r="T94" s="201"/>
      <c r="U94" s="194"/>
      <c r="V94" s="194"/>
      <c r="W94" s="194"/>
      <c r="X94" s="241"/>
      <c r="Y94" s="241"/>
    </row>
    <row r="95" spans="1:25" s="3" customFormat="1" ht="14.25" customHeight="1">
      <c r="A95" s="111" t="s">
        <v>334</v>
      </c>
      <c r="B95" s="70" t="s">
        <v>55</v>
      </c>
      <c r="C95" s="61" t="s">
        <v>360</v>
      </c>
      <c r="D95" s="156">
        <v>3.1</v>
      </c>
      <c r="E95" s="156">
        <v>6</v>
      </c>
      <c r="F95" s="156">
        <v>19.7</v>
      </c>
      <c r="G95" s="156">
        <v>145.8</v>
      </c>
      <c r="H95" s="79"/>
      <c r="I95" s="160"/>
      <c r="J95" s="154" t="s">
        <v>260</v>
      </c>
      <c r="K95" s="155">
        <v>25</v>
      </c>
      <c r="L95" s="156">
        <v>6.8</v>
      </c>
      <c r="M95" s="156">
        <v>4.8</v>
      </c>
      <c r="N95" s="156">
        <v>0</v>
      </c>
      <c r="O95" s="156">
        <v>70</v>
      </c>
      <c r="P95" s="241"/>
      <c r="Q95" s="213"/>
      <c r="R95" s="192"/>
      <c r="S95" s="193"/>
      <c r="T95" s="201"/>
      <c r="U95" s="194"/>
      <c r="V95" s="194"/>
      <c r="W95" s="194"/>
      <c r="X95" s="241"/>
      <c r="Y95" s="241"/>
    </row>
    <row r="96" spans="1:25" s="3" customFormat="1" ht="14.25" customHeight="1">
      <c r="A96" s="153" t="s">
        <v>184</v>
      </c>
      <c r="B96" s="154" t="s">
        <v>44</v>
      </c>
      <c r="C96" s="155">
        <v>200</v>
      </c>
      <c r="D96" s="302">
        <v>0.2</v>
      </c>
      <c r="E96" s="302">
        <v>0</v>
      </c>
      <c r="F96" s="156">
        <v>6.5</v>
      </c>
      <c r="G96" s="156">
        <v>26.8</v>
      </c>
      <c r="H96" s="79"/>
      <c r="I96" s="328" t="s">
        <v>362</v>
      </c>
      <c r="J96" s="68" t="s">
        <v>363</v>
      </c>
      <c r="K96" s="61">
        <v>150</v>
      </c>
      <c r="L96" s="69">
        <v>5.3</v>
      </c>
      <c r="M96" s="69">
        <v>5.5</v>
      </c>
      <c r="N96" s="69">
        <v>32.7</v>
      </c>
      <c r="O96" s="69">
        <v>202</v>
      </c>
      <c r="P96" s="241"/>
      <c r="Q96" s="213"/>
      <c r="R96" s="192"/>
      <c r="S96" s="193"/>
      <c r="T96" s="201"/>
      <c r="U96" s="194"/>
      <c r="V96" s="194"/>
      <c r="W96" s="194"/>
      <c r="X96" s="241"/>
      <c r="Y96" s="241"/>
    </row>
    <row r="97" spans="1:25" s="3" customFormat="1" ht="14.25" customHeight="1">
      <c r="A97" s="153" t="s">
        <v>178</v>
      </c>
      <c r="B97" s="154" t="s">
        <v>1</v>
      </c>
      <c r="C97" s="311">
        <v>30</v>
      </c>
      <c r="D97" s="156">
        <v>1.8</v>
      </c>
      <c r="E97" s="156">
        <v>0.3</v>
      </c>
      <c r="F97" s="156">
        <v>12.9</v>
      </c>
      <c r="G97" s="156">
        <v>63</v>
      </c>
      <c r="H97" s="85"/>
      <c r="I97" s="153" t="s">
        <v>364</v>
      </c>
      <c r="J97" s="154" t="s">
        <v>344</v>
      </c>
      <c r="K97" s="155" t="s">
        <v>365</v>
      </c>
      <c r="L97" s="156">
        <v>12.3</v>
      </c>
      <c r="M97" s="156">
        <v>10.95</v>
      </c>
      <c r="N97" s="156">
        <v>7.5</v>
      </c>
      <c r="O97" s="156">
        <v>177.75</v>
      </c>
      <c r="P97" s="241"/>
      <c r="Q97" s="213"/>
      <c r="R97" s="192"/>
      <c r="S97" s="193"/>
      <c r="T97" s="201"/>
      <c r="U97" s="194"/>
      <c r="V97" s="194"/>
      <c r="W97" s="194"/>
      <c r="X97" s="241"/>
      <c r="Y97" s="241"/>
    </row>
    <row r="98" spans="1:25" s="3" customFormat="1" ht="14.25" customHeight="1">
      <c r="A98" s="153"/>
      <c r="B98" s="296" t="s">
        <v>8</v>
      </c>
      <c r="C98" s="305">
        <v>845</v>
      </c>
      <c r="D98" s="306">
        <f>SUM(D92:D97)</f>
        <v>19.96</v>
      </c>
      <c r="E98" s="306">
        <f>SUM(E92:E97)</f>
        <v>17.06</v>
      </c>
      <c r="F98" s="306">
        <f>SUM(F92:F97)</f>
        <v>65.5</v>
      </c>
      <c r="G98" s="306">
        <f>SUM(G92:G97)</f>
        <v>505.90000000000003</v>
      </c>
      <c r="H98" s="301"/>
      <c r="I98" s="153" t="s">
        <v>108</v>
      </c>
      <c r="J98" s="154" t="s">
        <v>366</v>
      </c>
      <c r="K98" s="155">
        <v>200</v>
      </c>
      <c r="L98" s="156">
        <v>0.4</v>
      </c>
      <c r="M98" s="156">
        <v>0.1</v>
      </c>
      <c r="N98" s="156">
        <v>34</v>
      </c>
      <c r="O98" s="156">
        <v>141.2</v>
      </c>
      <c r="P98" s="241"/>
      <c r="Q98" s="213"/>
      <c r="R98" s="192"/>
      <c r="S98" s="193"/>
      <c r="T98" s="201"/>
      <c r="U98" s="194"/>
      <c r="V98" s="194"/>
      <c r="W98" s="194"/>
      <c r="X98" s="241"/>
      <c r="Y98" s="241"/>
    </row>
    <row r="99" spans="1:25" s="3" customFormat="1" ht="14.25" customHeight="1">
      <c r="A99" s="339"/>
      <c r="B99" s="314"/>
      <c r="C99" s="81"/>
      <c r="D99" s="81"/>
      <c r="E99" s="81"/>
      <c r="F99" s="81"/>
      <c r="G99" s="81"/>
      <c r="H99" s="315"/>
      <c r="I99" s="153" t="s">
        <v>178</v>
      </c>
      <c r="J99" s="154" t="s">
        <v>1</v>
      </c>
      <c r="K99" s="311">
        <v>30</v>
      </c>
      <c r="L99" s="156">
        <v>1.8</v>
      </c>
      <c r="M99" s="156">
        <v>0.3</v>
      </c>
      <c r="N99" s="156">
        <v>12.9</v>
      </c>
      <c r="O99" s="156">
        <v>63</v>
      </c>
      <c r="P99" s="241"/>
      <c r="Q99" s="213"/>
      <c r="R99" s="192"/>
      <c r="S99" s="193"/>
      <c r="T99" s="201"/>
      <c r="U99" s="194"/>
      <c r="V99" s="194"/>
      <c r="W99" s="194"/>
      <c r="X99" s="241"/>
      <c r="Y99" s="241"/>
    </row>
    <row r="100" spans="1:25" s="3" customFormat="1" ht="14.25" customHeight="1">
      <c r="A100" s="339"/>
      <c r="B100" s="314"/>
      <c r="C100" s="81"/>
      <c r="D100" s="81"/>
      <c r="E100" s="81"/>
      <c r="F100" s="81"/>
      <c r="G100" s="81"/>
      <c r="H100" s="301"/>
      <c r="I100" s="153" t="s">
        <v>178</v>
      </c>
      <c r="J100" s="312" t="s">
        <v>90</v>
      </c>
      <c r="K100" s="311">
        <v>30</v>
      </c>
      <c r="L100" s="156">
        <v>1.8</v>
      </c>
      <c r="M100" s="156">
        <v>0.3</v>
      </c>
      <c r="N100" s="156">
        <v>11.4</v>
      </c>
      <c r="O100" s="156">
        <v>57</v>
      </c>
      <c r="P100" s="241"/>
      <c r="Q100" s="213"/>
      <c r="R100" s="192"/>
      <c r="S100" s="193"/>
      <c r="T100" s="201"/>
      <c r="U100" s="194"/>
      <c r="V100" s="194"/>
      <c r="W100" s="194"/>
      <c r="X100" s="241"/>
      <c r="Y100" s="241"/>
    </row>
    <row r="101" spans="1:25" s="3" customFormat="1" ht="14.25" customHeight="1">
      <c r="A101" s="104"/>
      <c r="B101" s="49"/>
      <c r="C101" s="77"/>
      <c r="D101" s="57"/>
      <c r="E101" s="79"/>
      <c r="F101" s="57"/>
      <c r="G101" s="79"/>
      <c r="H101" s="79"/>
      <c r="I101" s="65"/>
      <c r="J101" s="327" t="s">
        <v>8</v>
      </c>
      <c r="K101" s="336">
        <f>SUM(K92:K100)</f>
        <v>835</v>
      </c>
      <c r="L101" s="337">
        <f>SUM(L92:L100)</f>
        <v>31.848000000000003</v>
      </c>
      <c r="M101" s="337">
        <f>SUM(M92:M100)</f>
        <v>29.55</v>
      </c>
      <c r="N101" s="337">
        <f>SUM(N92:N100)</f>
        <v>124.57600000000002</v>
      </c>
      <c r="O101" s="337">
        <f>SUM(O92:O100)</f>
        <v>899.55</v>
      </c>
      <c r="P101" s="241"/>
      <c r="Q101" s="240"/>
      <c r="R101" s="197" t="s">
        <v>36</v>
      </c>
      <c r="S101" s="198"/>
      <c r="T101" s="199"/>
      <c r="U101" s="199"/>
      <c r="V101" s="199"/>
      <c r="W101" s="199"/>
      <c r="X101" s="241"/>
      <c r="Y101" s="241"/>
    </row>
    <row r="102" spans="1:25" s="3" customFormat="1" ht="14.25" customHeight="1">
      <c r="A102" s="51"/>
      <c r="B102" s="52" t="s">
        <v>49</v>
      </c>
      <c r="C102" s="53"/>
      <c r="D102" s="54"/>
      <c r="E102" s="54"/>
      <c r="F102" s="54"/>
      <c r="G102" s="54"/>
      <c r="H102" s="79"/>
      <c r="I102" s="51"/>
      <c r="J102" s="52" t="s">
        <v>49</v>
      </c>
      <c r="K102" s="53"/>
      <c r="L102" s="54"/>
      <c r="M102" s="54"/>
      <c r="N102" s="54"/>
      <c r="O102" s="54"/>
      <c r="P102" s="241"/>
      <c r="Q102" s="240"/>
      <c r="R102" s="197" t="s">
        <v>37</v>
      </c>
      <c r="S102" s="198"/>
      <c r="T102" s="199"/>
      <c r="U102" s="199"/>
      <c r="V102" s="199"/>
      <c r="W102" s="199"/>
      <c r="X102" s="241"/>
      <c r="Y102" s="241"/>
    </row>
    <row r="103" spans="1:25" s="3" customFormat="1" ht="14.25" customHeight="1" thickBot="1">
      <c r="A103" s="51"/>
      <c r="B103" s="52" t="s">
        <v>45</v>
      </c>
      <c r="C103" s="53"/>
      <c r="D103" s="54"/>
      <c r="E103" s="54"/>
      <c r="F103" s="54"/>
      <c r="G103" s="54"/>
      <c r="H103" s="301"/>
      <c r="I103" s="51"/>
      <c r="J103" s="52" t="s">
        <v>45</v>
      </c>
      <c r="K103" s="53"/>
      <c r="L103" s="54"/>
      <c r="M103" s="54"/>
      <c r="N103" s="54"/>
      <c r="O103" s="54"/>
      <c r="P103" s="241"/>
      <c r="Q103" s="240"/>
      <c r="R103" s="200" t="s">
        <v>154</v>
      </c>
      <c r="S103" s="198"/>
      <c r="T103" s="199"/>
      <c r="U103" s="199"/>
      <c r="V103" s="199"/>
      <c r="W103" s="199"/>
      <c r="X103" s="241"/>
      <c r="Y103" s="241"/>
    </row>
    <row r="104" spans="1:25" s="3" customFormat="1" ht="14.25" customHeight="1" thickBot="1">
      <c r="A104" s="51"/>
      <c r="B104" s="56" t="s">
        <v>345</v>
      </c>
      <c r="C104" s="53"/>
      <c r="D104" s="54"/>
      <c r="E104" s="54"/>
      <c r="F104" s="54"/>
      <c r="G104" s="54"/>
      <c r="H104" s="301"/>
      <c r="I104" s="51"/>
      <c r="J104" s="56" t="s">
        <v>345</v>
      </c>
      <c r="K104" s="53"/>
      <c r="L104" s="54"/>
      <c r="M104" s="54"/>
      <c r="N104" s="54"/>
      <c r="O104" s="54"/>
      <c r="P104" s="241"/>
      <c r="Q104" s="509" t="s">
        <v>22</v>
      </c>
      <c r="R104" s="494" t="s">
        <v>23</v>
      </c>
      <c r="S104" s="496" t="s">
        <v>24</v>
      </c>
      <c r="T104" s="498" t="s">
        <v>26</v>
      </c>
      <c r="U104" s="500" t="s">
        <v>25</v>
      </c>
      <c r="V104" s="501"/>
      <c r="W104" s="502"/>
      <c r="X104" s="241"/>
      <c r="Y104" s="241"/>
    </row>
    <row r="105" spans="1:25" s="3" customFormat="1" ht="14.25" customHeight="1" thickBot="1">
      <c r="A105" s="503" t="s">
        <v>22</v>
      </c>
      <c r="B105" s="503" t="s">
        <v>23</v>
      </c>
      <c r="C105" s="483" t="s">
        <v>24</v>
      </c>
      <c r="D105" s="487" t="s">
        <v>25</v>
      </c>
      <c r="E105" s="488"/>
      <c r="F105" s="489"/>
      <c r="G105" s="490" t="s">
        <v>26</v>
      </c>
      <c r="H105" s="340"/>
      <c r="I105" s="503" t="s">
        <v>22</v>
      </c>
      <c r="J105" s="503" t="s">
        <v>23</v>
      </c>
      <c r="K105" s="483" t="s">
        <v>24</v>
      </c>
      <c r="L105" s="487" t="s">
        <v>25</v>
      </c>
      <c r="M105" s="488"/>
      <c r="N105" s="489"/>
      <c r="O105" s="490" t="s">
        <v>26</v>
      </c>
      <c r="P105" s="241"/>
      <c r="Q105" s="510"/>
      <c r="R105" s="495"/>
      <c r="S105" s="497"/>
      <c r="T105" s="499"/>
      <c r="U105" s="170" t="s">
        <v>27</v>
      </c>
      <c r="V105" s="170" t="s">
        <v>28</v>
      </c>
      <c r="W105" s="171" t="s">
        <v>29</v>
      </c>
      <c r="X105" s="241"/>
      <c r="Y105" s="241"/>
    </row>
    <row r="106" spans="1:25" s="3" customFormat="1" ht="14.25" customHeight="1" thickBot="1">
      <c r="A106" s="504"/>
      <c r="B106" s="504"/>
      <c r="C106" s="484"/>
      <c r="D106" s="285" t="s">
        <v>27</v>
      </c>
      <c r="E106" s="285" t="s">
        <v>28</v>
      </c>
      <c r="F106" s="286" t="s">
        <v>29</v>
      </c>
      <c r="G106" s="491"/>
      <c r="H106" s="340"/>
      <c r="I106" s="504"/>
      <c r="J106" s="504"/>
      <c r="K106" s="484"/>
      <c r="L106" s="285" t="s">
        <v>27</v>
      </c>
      <c r="M106" s="285" t="s">
        <v>28</v>
      </c>
      <c r="N106" s="286" t="s">
        <v>29</v>
      </c>
      <c r="O106" s="491"/>
      <c r="P106" s="241"/>
      <c r="Q106" s="273">
        <v>1</v>
      </c>
      <c r="R106" s="237">
        <v>2</v>
      </c>
      <c r="S106" s="237">
        <v>3</v>
      </c>
      <c r="T106" s="238">
        <v>7</v>
      </c>
      <c r="U106" s="237">
        <v>4</v>
      </c>
      <c r="V106" s="237">
        <v>5</v>
      </c>
      <c r="W106" s="237">
        <v>6</v>
      </c>
      <c r="X106" s="241"/>
      <c r="Y106" s="241"/>
    </row>
    <row r="107" spans="1:25" s="3" customFormat="1" ht="14.25" customHeight="1" thickBot="1">
      <c r="A107" s="287">
        <v>1</v>
      </c>
      <c r="B107" s="289">
        <v>2</v>
      </c>
      <c r="C107" s="289">
        <v>3</v>
      </c>
      <c r="D107" s="289">
        <v>4</v>
      </c>
      <c r="E107" s="289">
        <v>5</v>
      </c>
      <c r="F107" s="289">
        <v>6</v>
      </c>
      <c r="G107" s="290">
        <v>7</v>
      </c>
      <c r="H107" s="341"/>
      <c r="I107" s="287">
        <v>1</v>
      </c>
      <c r="J107" s="289">
        <v>2</v>
      </c>
      <c r="K107" s="289">
        <v>3</v>
      </c>
      <c r="L107" s="289">
        <v>4</v>
      </c>
      <c r="M107" s="289">
        <v>5</v>
      </c>
      <c r="N107" s="289">
        <v>6</v>
      </c>
      <c r="O107" s="290">
        <v>7</v>
      </c>
      <c r="P107" s="241"/>
      <c r="Q107" s="248"/>
      <c r="R107" s="173" t="s">
        <v>3</v>
      </c>
      <c r="S107" s="174"/>
      <c r="T107" s="175"/>
      <c r="U107" s="175"/>
      <c r="V107" s="175"/>
      <c r="W107" s="175"/>
      <c r="X107" s="241"/>
      <c r="Y107" s="241"/>
    </row>
    <row r="108" spans="1:25" s="3" customFormat="1" ht="14.25" customHeight="1">
      <c r="A108" s="62"/>
      <c r="B108" s="326" t="s">
        <v>46</v>
      </c>
      <c r="C108" s="63"/>
      <c r="D108" s="64"/>
      <c r="E108" s="64"/>
      <c r="F108" s="64"/>
      <c r="G108" s="64"/>
      <c r="H108" s="315"/>
      <c r="I108" s="62"/>
      <c r="J108" s="326" t="s">
        <v>46</v>
      </c>
      <c r="K108" s="63"/>
      <c r="L108" s="64"/>
      <c r="M108" s="64"/>
      <c r="N108" s="64"/>
      <c r="O108" s="64"/>
      <c r="P108" s="241"/>
      <c r="Q108" s="282"/>
      <c r="R108" s="241"/>
      <c r="S108" s="241"/>
      <c r="T108" s="241"/>
      <c r="U108" s="241"/>
      <c r="V108" s="241"/>
      <c r="W108" s="241"/>
      <c r="X108" s="241"/>
      <c r="Y108" s="241"/>
    </row>
    <row r="109" spans="1:25" s="3" customFormat="1" ht="14.25" customHeight="1">
      <c r="A109" s="61"/>
      <c r="B109" s="327" t="s">
        <v>10</v>
      </c>
      <c r="C109" s="61"/>
      <c r="D109" s="66"/>
      <c r="E109" s="66"/>
      <c r="F109" s="66"/>
      <c r="G109" s="67"/>
      <c r="H109" s="301"/>
      <c r="I109" s="61"/>
      <c r="J109" s="327" t="s">
        <v>88</v>
      </c>
      <c r="K109" s="61"/>
      <c r="L109" s="66"/>
      <c r="M109" s="66"/>
      <c r="N109" s="66"/>
      <c r="O109" s="67"/>
      <c r="P109" s="241"/>
      <c r="Q109" s="282"/>
      <c r="R109" s="241"/>
      <c r="S109" s="241"/>
      <c r="T109" s="241"/>
      <c r="U109" s="241"/>
      <c r="V109" s="241"/>
      <c r="W109" s="241"/>
      <c r="X109" s="241"/>
      <c r="Y109" s="241"/>
    </row>
    <row r="110" spans="1:25" s="3" customFormat="1" ht="14.25" customHeight="1">
      <c r="A110" s="153" t="s">
        <v>250</v>
      </c>
      <c r="B110" s="154" t="s">
        <v>233</v>
      </c>
      <c r="C110" s="155">
        <v>100</v>
      </c>
      <c r="D110" s="156">
        <v>1.5</v>
      </c>
      <c r="E110" s="156">
        <v>0.5</v>
      </c>
      <c r="F110" s="156">
        <v>21</v>
      </c>
      <c r="G110" s="156">
        <v>96</v>
      </c>
      <c r="H110" s="284"/>
      <c r="I110" s="153" t="s">
        <v>367</v>
      </c>
      <c r="J110" s="342" t="s">
        <v>126</v>
      </c>
      <c r="K110" s="298">
        <v>100</v>
      </c>
      <c r="L110" s="156">
        <v>1.25</v>
      </c>
      <c r="M110" s="156">
        <v>7.52</v>
      </c>
      <c r="N110" s="156">
        <v>6.75</v>
      </c>
      <c r="O110" s="156">
        <v>111.87</v>
      </c>
      <c r="P110" s="241"/>
      <c r="Q110" s="282"/>
      <c r="R110" s="241"/>
      <c r="S110" s="241"/>
      <c r="T110" s="241"/>
      <c r="U110" s="241"/>
      <c r="V110" s="241"/>
      <c r="W110" s="241"/>
      <c r="X110" s="241"/>
      <c r="Y110" s="241"/>
    </row>
    <row r="111" spans="1:25" s="3" customFormat="1" ht="14.25" customHeight="1">
      <c r="A111" s="317" t="s">
        <v>199</v>
      </c>
      <c r="B111" s="316" t="s">
        <v>270</v>
      </c>
      <c r="C111" s="155">
        <v>100</v>
      </c>
      <c r="D111" s="302">
        <v>1.3</v>
      </c>
      <c r="E111" s="156">
        <v>0.16</v>
      </c>
      <c r="F111" s="302">
        <v>4.8</v>
      </c>
      <c r="G111" s="156">
        <v>25.6</v>
      </c>
      <c r="H111" s="79"/>
      <c r="I111" s="153" t="s">
        <v>110</v>
      </c>
      <c r="J111" s="343" t="s">
        <v>109</v>
      </c>
      <c r="K111" s="344" t="s">
        <v>356</v>
      </c>
      <c r="L111" s="156">
        <v>1.75</v>
      </c>
      <c r="M111" s="156">
        <v>2.2</v>
      </c>
      <c r="N111" s="156">
        <v>12.3</v>
      </c>
      <c r="O111" s="156">
        <v>84.8</v>
      </c>
      <c r="P111" s="241"/>
      <c r="Q111" s="282"/>
      <c r="R111" s="241"/>
      <c r="S111" s="241"/>
      <c r="T111" s="241"/>
      <c r="U111" s="241"/>
      <c r="V111" s="241"/>
      <c r="W111" s="241"/>
      <c r="X111" s="241"/>
      <c r="Y111" s="241"/>
    </row>
    <row r="112" spans="1:25" s="3" customFormat="1" ht="14.25" customHeight="1">
      <c r="A112" s="153" t="s">
        <v>47</v>
      </c>
      <c r="B112" s="154" t="s">
        <v>99</v>
      </c>
      <c r="C112" s="155" t="s">
        <v>156</v>
      </c>
      <c r="D112" s="156">
        <v>13.8</v>
      </c>
      <c r="E112" s="156">
        <v>12.45</v>
      </c>
      <c r="F112" s="156">
        <v>36.05</v>
      </c>
      <c r="G112" s="156">
        <v>341</v>
      </c>
      <c r="H112" s="79"/>
      <c r="I112" s="153" t="s">
        <v>368</v>
      </c>
      <c r="J112" s="345" t="s">
        <v>369</v>
      </c>
      <c r="K112" s="344">
        <v>90</v>
      </c>
      <c r="L112" s="156">
        <v>13.5</v>
      </c>
      <c r="M112" s="156">
        <v>13.5</v>
      </c>
      <c r="N112" s="156">
        <v>3.1</v>
      </c>
      <c r="O112" s="156">
        <v>188.9</v>
      </c>
      <c r="P112" s="241"/>
      <c r="Q112" s="282"/>
      <c r="R112" s="241"/>
      <c r="S112" s="241"/>
      <c r="T112" s="241"/>
      <c r="U112" s="241"/>
      <c r="V112" s="241"/>
      <c r="W112" s="241"/>
      <c r="X112" s="241"/>
      <c r="Y112" s="241"/>
    </row>
    <row r="113" spans="1:25" s="3" customFormat="1" ht="14.25" customHeight="1">
      <c r="A113" s="111" t="s">
        <v>177</v>
      </c>
      <c r="B113" s="70" t="s">
        <v>176</v>
      </c>
      <c r="C113" s="159" t="s">
        <v>7</v>
      </c>
      <c r="D113" s="156">
        <v>4.6</v>
      </c>
      <c r="E113" s="302">
        <v>4.4</v>
      </c>
      <c r="F113" s="303">
        <v>12.5</v>
      </c>
      <c r="G113" s="156">
        <v>107.2</v>
      </c>
      <c r="H113" s="81"/>
      <c r="I113" s="153" t="s">
        <v>189</v>
      </c>
      <c r="J113" s="343" t="s">
        <v>6</v>
      </c>
      <c r="K113" s="298">
        <v>150</v>
      </c>
      <c r="L113" s="156">
        <v>3.6</v>
      </c>
      <c r="M113" s="156">
        <v>5.4</v>
      </c>
      <c r="N113" s="156">
        <v>36.4</v>
      </c>
      <c r="O113" s="156">
        <v>208.7</v>
      </c>
      <c r="P113" s="241"/>
      <c r="Q113" s="282"/>
      <c r="R113" s="241"/>
      <c r="S113" s="241"/>
      <c r="T113" s="241"/>
      <c r="U113" s="241"/>
      <c r="V113" s="241"/>
      <c r="W113" s="241"/>
      <c r="X113" s="241"/>
      <c r="Y113" s="241"/>
    </row>
    <row r="114" spans="1:25" s="3" customFormat="1" ht="14.25" customHeight="1">
      <c r="A114" s="153" t="s">
        <v>178</v>
      </c>
      <c r="B114" s="154" t="s">
        <v>1</v>
      </c>
      <c r="C114" s="311">
        <v>30</v>
      </c>
      <c r="D114" s="302">
        <v>1.8</v>
      </c>
      <c r="E114" s="156">
        <v>0.3</v>
      </c>
      <c r="F114" s="302">
        <v>12.9</v>
      </c>
      <c r="G114" s="156">
        <v>63</v>
      </c>
      <c r="H114" s="85"/>
      <c r="I114" s="153" t="s">
        <v>242</v>
      </c>
      <c r="J114" s="343" t="s">
        <v>370</v>
      </c>
      <c r="K114" s="298">
        <v>200</v>
      </c>
      <c r="L114" s="156">
        <v>0.2</v>
      </c>
      <c r="M114" s="156">
        <v>0</v>
      </c>
      <c r="N114" s="156">
        <v>13</v>
      </c>
      <c r="O114" s="156">
        <v>52.9</v>
      </c>
      <c r="P114" s="241"/>
      <c r="Q114" s="282"/>
      <c r="R114" s="241"/>
      <c r="S114" s="241"/>
      <c r="T114" s="241"/>
      <c r="U114" s="241"/>
      <c r="V114" s="241"/>
      <c r="W114" s="241"/>
      <c r="X114" s="241"/>
      <c r="Y114" s="241"/>
    </row>
    <row r="115" spans="1:25" s="3" customFormat="1" ht="14.25" customHeight="1">
      <c r="A115" s="319"/>
      <c r="B115" s="296" t="s">
        <v>8</v>
      </c>
      <c r="C115" s="305">
        <f>SUM(C110:C114)</f>
        <v>230</v>
      </c>
      <c r="D115" s="306">
        <f>SUM(D110:D114)</f>
        <v>23.000000000000004</v>
      </c>
      <c r="E115" s="306">
        <f>SUM(E110:E114)</f>
        <v>17.81</v>
      </c>
      <c r="F115" s="306">
        <f>SUM(F110:F114)</f>
        <v>87.25</v>
      </c>
      <c r="G115" s="306">
        <f>SUM(G110:G114)</f>
        <v>632.8000000000001</v>
      </c>
      <c r="H115" s="315"/>
      <c r="I115" s="153" t="s">
        <v>178</v>
      </c>
      <c r="J115" s="343" t="s">
        <v>1</v>
      </c>
      <c r="K115" s="346">
        <v>30</v>
      </c>
      <c r="L115" s="156">
        <v>1.8</v>
      </c>
      <c r="M115" s="156">
        <v>0.3</v>
      </c>
      <c r="N115" s="156">
        <v>12.9</v>
      </c>
      <c r="O115" s="156">
        <v>63</v>
      </c>
      <c r="P115" s="241"/>
      <c r="Q115" s="282"/>
      <c r="R115" s="241"/>
      <c r="S115" s="241"/>
      <c r="T115" s="241"/>
      <c r="U115" s="241"/>
      <c r="V115" s="241"/>
      <c r="W115" s="241"/>
      <c r="X115" s="241"/>
      <c r="Y115" s="241"/>
    </row>
    <row r="116" spans="1:25" s="3" customFormat="1" ht="14.25" customHeight="1">
      <c r="A116" s="347"/>
      <c r="B116" s="332"/>
      <c r="C116" s="347"/>
      <c r="D116" s="347"/>
      <c r="E116" s="347"/>
      <c r="F116" s="347"/>
      <c r="G116" s="347"/>
      <c r="H116" s="307"/>
      <c r="I116" s="153" t="s">
        <v>178</v>
      </c>
      <c r="J116" s="312" t="s">
        <v>90</v>
      </c>
      <c r="K116" s="346">
        <v>30</v>
      </c>
      <c r="L116" s="156">
        <v>1.8</v>
      </c>
      <c r="M116" s="156">
        <v>0.3</v>
      </c>
      <c r="N116" s="156">
        <v>11.4</v>
      </c>
      <c r="O116" s="156">
        <v>57</v>
      </c>
      <c r="P116" s="241"/>
      <c r="Q116" s="213"/>
      <c r="R116" s="192"/>
      <c r="S116" s="193"/>
      <c r="T116" s="201"/>
      <c r="U116" s="194"/>
      <c r="V116" s="194"/>
      <c r="W116" s="194"/>
      <c r="X116" s="241"/>
      <c r="Y116" s="241"/>
    </row>
    <row r="117" spans="1:25" s="3" customFormat="1" ht="14.25" customHeight="1">
      <c r="A117" s="318"/>
      <c r="B117" s="309"/>
      <c r="C117" s="318"/>
      <c r="D117" s="310"/>
      <c r="E117" s="310"/>
      <c r="F117" s="310"/>
      <c r="G117" s="310"/>
      <c r="H117" s="58"/>
      <c r="I117" s="306"/>
      <c r="J117" s="348" t="s">
        <v>8</v>
      </c>
      <c r="K117" s="305">
        <f>SUM(K110:K116)</f>
        <v>600</v>
      </c>
      <c r="L117" s="306">
        <f>SUM(L110:L116)</f>
        <v>23.900000000000002</v>
      </c>
      <c r="M117" s="306">
        <f>SUM(M110:M116)</f>
        <v>29.22</v>
      </c>
      <c r="N117" s="306">
        <f>SUM(N110:N116)</f>
        <v>95.85000000000001</v>
      </c>
      <c r="O117" s="306">
        <f>SUM(O110:O116)</f>
        <v>767.17</v>
      </c>
      <c r="P117" s="241"/>
      <c r="Q117" s="213"/>
      <c r="R117" s="192"/>
      <c r="S117" s="193"/>
      <c r="T117" s="194"/>
      <c r="U117" s="194"/>
      <c r="V117" s="194"/>
      <c r="W117" s="194"/>
      <c r="X117" s="241"/>
      <c r="Y117" s="241"/>
    </row>
    <row r="118" spans="1:25" s="3" customFormat="1" ht="14.25" customHeight="1">
      <c r="A118" s="318"/>
      <c r="B118" s="309"/>
      <c r="C118" s="318"/>
      <c r="D118" s="310"/>
      <c r="E118" s="310"/>
      <c r="F118" s="310"/>
      <c r="G118" s="310"/>
      <c r="H118" s="58"/>
      <c r="I118" s="310"/>
      <c r="J118" s="349"/>
      <c r="K118" s="341"/>
      <c r="L118" s="310"/>
      <c r="M118" s="310"/>
      <c r="N118" s="310"/>
      <c r="O118" s="310"/>
      <c r="P118" s="241"/>
      <c r="Q118" s="213"/>
      <c r="R118" s="192"/>
      <c r="S118" s="193"/>
      <c r="T118" s="201"/>
      <c r="U118" s="194"/>
      <c r="V118" s="194"/>
      <c r="W118" s="194"/>
      <c r="X118" s="241"/>
      <c r="Y118" s="241"/>
    </row>
    <row r="119" spans="1:25" s="3" customFormat="1" ht="14.25" customHeight="1">
      <c r="A119" s="75"/>
      <c r="B119" s="56"/>
      <c r="C119" s="75"/>
      <c r="D119" s="85"/>
      <c r="E119" s="85"/>
      <c r="F119" s="85"/>
      <c r="G119" s="85"/>
      <c r="H119" s="58"/>
      <c r="I119" s="81"/>
      <c r="J119" s="350"/>
      <c r="K119" s="81"/>
      <c r="L119" s="76"/>
      <c r="M119" s="76"/>
      <c r="N119" s="76"/>
      <c r="O119" s="76"/>
      <c r="P119" s="241"/>
      <c r="Q119" s="213"/>
      <c r="R119" s="192"/>
      <c r="S119" s="193"/>
      <c r="T119" s="201"/>
      <c r="U119" s="194"/>
      <c r="V119" s="194"/>
      <c r="W119" s="194"/>
      <c r="X119" s="241"/>
      <c r="Y119" s="241"/>
    </row>
    <row r="120" spans="1:25" s="3" customFormat="1" ht="14.25" customHeight="1">
      <c r="A120" s="51"/>
      <c r="B120" s="52" t="s">
        <v>49</v>
      </c>
      <c r="C120" s="53"/>
      <c r="D120" s="54"/>
      <c r="E120" s="54"/>
      <c r="F120" s="54"/>
      <c r="G120" s="54"/>
      <c r="H120" s="58"/>
      <c r="I120" s="51"/>
      <c r="J120" s="52" t="s">
        <v>49</v>
      </c>
      <c r="K120" s="53"/>
      <c r="L120" s="54"/>
      <c r="M120" s="54"/>
      <c r="N120" s="54"/>
      <c r="O120" s="54"/>
      <c r="P120" s="241"/>
      <c r="Q120" s="213"/>
      <c r="R120" s="192"/>
      <c r="S120" s="193"/>
      <c r="T120" s="201"/>
      <c r="U120" s="194"/>
      <c r="V120" s="194"/>
      <c r="W120" s="194"/>
      <c r="X120" s="241"/>
      <c r="Y120" s="241"/>
    </row>
    <row r="121" spans="1:25" s="3" customFormat="1" ht="14.25" customHeight="1">
      <c r="A121" s="51"/>
      <c r="B121" s="52" t="s">
        <v>48</v>
      </c>
      <c r="C121" s="53"/>
      <c r="D121" s="54"/>
      <c r="E121" s="54"/>
      <c r="F121" s="54"/>
      <c r="G121" s="54"/>
      <c r="H121" s="58"/>
      <c r="I121" s="51"/>
      <c r="J121" s="52" t="s">
        <v>48</v>
      </c>
      <c r="K121" s="53"/>
      <c r="L121" s="54"/>
      <c r="M121" s="54"/>
      <c r="N121" s="54"/>
      <c r="O121" s="54"/>
      <c r="P121" s="241"/>
      <c r="Q121" s="213"/>
      <c r="R121" s="192"/>
      <c r="S121" s="193"/>
      <c r="T121" s="201"/>
      <c r="U121" s="194"/>
      <c r="V121" s="194"/>
      <c r="W121" s="194"/>
      <c r="X121" s="241"/>
      <c r="Y121" s="241"/>
    </row>
    <row r="122" spans="1:25" s="3" customFormat="1" ht="14.25" customHeight="1" thickBot="1">
      <c r="A122" s="51"/>
      <c r="B122" s="56" t="s">
        <v>345</v>
      </c>
      <c r="C122" s="53"/>
      <c r="D122" s="54"/>
      <c r="E122" s="54"/>
      <c r="F122" s="54"/>
      <c r="G122" s="54"/>
      <c r="H122" s="58"/>
      <c r="I122" s="51"/>
      <c r="J122" s="56" t="s">
        <v>345</v>
      </c>
      <c r="K122" s="53"/>
      <c r="L122" s="54"/>
      <c r="M122" s="54"/>
      <c r="N122" s="54"/>
      <c r="O122" s="54"/>
      <c r="P122" s="241"/>
      <c r="Q122" s="213"/>
      <c r="R122" s="192"/>
      <c r="S122" s="193"/>
      <c r="T122" s="201"/>
      <c r="U122" s="194"/>
      <c r="V122" s="194"/>
      <c r="W122" s="194"/>
      <c r="X122" s="241"/>
      <c r="Y122" s="241"/>
    </row>
    <row r="123" spans="1:25" s="3" customFormat="1" ht="14.25" customHeight="1">
      <c r="A123" s="503" t="s">
        <v>22</v>
      </c>
      <c r="B123" s="503" t="s">
        <v>23</v>
      </c>
      <c r="C123" s="483" t="s">
        <v>24</v>
      </c>
      <c r="D123" s="487" t="s">
        <v>25</v>
      </c>
      <c r="E123" s="488"/>
      <c r="F123" s="489"/>
      <c r="G123" s="490" t="s">
        <v>26</v>
      </c>
      <c r="H123" s="87"/>
      <c r="I123" s="503" t="s">
        <v>22</v>
      </c>
      <c r="J123" s="503" t="s">
        <v>23</v>
      </c>
      <c r="K123" s="483" t="s">
        <v>24</v>
      </c>
      <c r="L123" s="487" t="s">
        <v>25</v>
      </c>
      <c r="M123" s="488"/>
      <c r="N123" s="489"/>
      <c r="O123" s="490" t="s">
        <v>26</v>
      </c>
      <c r="P123" s="241"/>
      <c r="Q123" s="213"/>
      <c r="R123" s="192"/>
      <c r="S123" s="193"/>
      <c r="T123" s="201"/>
      <c r="U123" s="194"/>
      <c r="V123" s="194"/>
      <c r="W123" s="194"/>
      <c r="X123" s="241"/>
      <c r="Y123" s="241"/>
    </row>
    <row r="124" spans="1:25" s="3" customFormat="1" ht="14.25" customHeight="1" thickBot="1">
      <c r="A124" s="504"/>
      <c r="B124" s="504"/>
      <c r="C124" s="484"/>
      <c r="D124" s="285" t="s">
        <v>27</v>
      </c>
      <c r="E124" s="285" t="s">
        <v>28</v>
      </c>
      <c r="F124" s="286" t="s">
        <v>29</v>
      </c>
      <c r="G124" s="491"/>
      <c r="H124" s="79"/>
      <c r="I124" s="504"/>
      <c r="J124" s="504"/>
      <c r="K124" s="484"/>
      <c r="L124" s="285" t="s">
        <v>27</v>
      </c>
      <c r="M124" s="285" t="s">
        <v>28</v>
      </c>
      <c r="N124" s="286" t="s">
        <v>29</v>
      </c>
      <c r="O124" s="491"/>
      <c r="P124" s="241"/>
      <c r="Q124" s="213"/>
      <c r="R124" s="192"/>
      <c r="S124" s="193"/>
      <c r="T124" s="201"/>
      <c r="U124" s="194"/>
      <c r="V124" s="194"/>
      <c r="W124" s="194"/>
      <c r="X124" s="241"/>
      <c r="Y124" s="241"/>
    </row>
    <row r="125" spans="1:25" s="3" customFormat="1" ht="14.25" customHeight="1" thickBot="1">
      <c r="A125" s="322">
        <v>1</v>
      </c>
      <c r="B125" s="323">
        <v>2</v>
      </c>
      <c r="C125" s="324">
        <v>3</v>
      </c>
      <c r="D125" s="324">
        <v>4</v>
      </c>
      <c r="E125" s="324">
        <v>5</v>
      </c>
      <c r="F125" s="324">
        <v>6</v>
      </c>
      <c r="G125" s="325">
        <v>7</v>
      </c>
      <c r="H125" s="79"/>
      <c r="I125" s="322">
        <v>1</v>
      </c>
      <c r="J125" s="323">
        <v>2</v>
      </c>
      <c r="K125" s="324">
        <v>3</v>
      </c>
      <c r="L125" s="324">
        <v>4</v>
      </c>
      <c r="M125" s="324">
        <v>5</v>
      </c>
      <c r="N125" s="324">
        <v>6</v>
      </c>
      <c r="O125" s="325">
        <v>7</v>
      </c>
      <c r="P125" s="241"/>
      <c r="Q125" s="213"/>
      <c r="R125" s="192"/>
      <c r="S125" s="193"/>
      <c r="T125" s="201"/>
      <c r="U125" s="194"/>
      <c r="V125" s="194"/>
      <c r="W125" s="194"/>
      <c r="X125" s="241"/>
      <c r="Y125" s="241"/>
    </row>
    <row r="126" spans="1:25" s="3" customFormat="1" ht="14.25" customHeight="1">
      <c r="A126" s="62"/>
      <c r="B126" s="326" t="s">
        <v>98</v>
      </c>
      <c r="C126" s="63"/>
      <c r="D126" s="64"/>
      <c r="E126" s="64"/>
      <c r="F126" s="64"/>
      <c r="G126" s="64"/>
      <c r="H126" s="79"/>
      <c r="I126" s="62"/>
      <c r="J126" s="326" t="s">
        <v>98</v>
      </c>
      <c r="K126" s="63"/>
      <c r="L126" s="64"/>
      <c r="M126" s="64"/>
      <c r="N126" s="64"/>
      <c r="O126" s="64"/>
      <c r="P126" s="241"/>
      <c r="Q126" s="213"/>
      <c r="R126" s="192"/>
      <c r="S126" s="193"/>
      <c r="T126" s="201"/>
      <c r="U126" s="194"/>
      <c r="V126" s="194"/>
      <c r="W126" s="194"/>
      <c r="X126" s="241"/>
      <c r="Y126" s="241"/>
    </row>
    <row r="127" spans="1:25" s="3" customFormat="1" ht="14.25" customHeight="1">
      <c r="A127" s="61"/>
      <c r="B127" s="327" t="s">
        <v>10</v>
      </c>
      <c r="C127" s="61"/>
      <c r="D127" s="66"/>
      <c r="E127" s="66"/>
      <c r="F127" s="66"/>
      <c r="G127" s="67"/>
      <c r="H127" s="79"/>
      <c r="I127" s="61"/>
      <c r="J127" s="327" t="s">
        <v>88</v>
      </c>
      <c r="K127" s="61"/>
      <c r="L127" s="66"/>
      <c r="M127" s="66"/>
      <c r="N127" s="66"/>
      <c r="O127" s="67"/>
      <c r="P127" s="241"/>
      <c r="Q127" s="213"/>
      <c r="R127" s="192"/>
      <c r="S127" s="193"/>
      <c r="T127" s="201"/>
      <c r="U127" s="194"/>
      <c r="V127" s="194"/>
      <c r="W127" s="194"/>
      <c r="X127" s="241"/>
      <c r="Y127" s="241"/>
    </row>
    <row r="128" spans="1:25" s="3" customFormat="1" ht="14.25" customHeight="1">
      <c r="A128" s="328" t="s">
        <v>178</v>
      </c>
      <c r="B128" s="68" t="s">
        <v>159</v>
      </c>
      <c r="C128" s="61">
        <v>20</v>
      </c>
      <c r="D128" s="69">
        <v>0.64</v>
      </c>
      <c r="E128" s="69">
        <v>0</v>
      </c>
      <c r="F128" s="69">
        <v>13.02</v>
      </c>
      <c r="G128" s="69">
        <v>64.51</v>
      </c>
      <c r="H128" s="79"/>
      <c r="I128" s="328" t="s">
        <v>371</v>
      </c>
      <c r="J128" s="351" t="s">
        <v>115</v>
      </c>
      <c r="K128" s="67">
        <v>100</v>
      </c>
      <c r="L128" s="69">
        <v>2.1</v>
      </c>
      <c r="M128" s="69">
        <v>0.1</v>
      </c>
      <c r="N128" s="69">
        <v>22.8</v>
      </c>
      <c r="O128" s="69">
        <v>119</v>
      </c>
      <c r="P128" s="241"/>
      <c r="Q128" s="213"/>
      <c r="R128" s="192"/>
      <c r="S128" s="193"/>
      <c r="T128" s="201"/>
      <c r="U128" s="194"/>
      <c r="V128" s="194"/>
      <c r="W128" s="194"/>
      <c r="X128" s="241"/>
      <c r="Y128" s="241"/>
    </row>
    <row r="129" spans="1:25" s="3" customFormat="1" ht="14.25" customHeight="1">
      <c r="A129" s="328" t="s">
        <v>348</v>
      </c>
      <c r="B129" s="68" t="s">
        <v>182</v>
      </c>
      <c r="C129" s="61">
        <v>100</v>
      </c>
      <c r="D129" s="71">
        <v>0.83</v>
      </c>
      <c r="E129" s="69">
        <v>0</v>
      </c>
      <c r="F129" s="71">
        <v>3.75</v>
      </c>
      <c r="G129" s="69">
        <v>14.17</v>
      </c>
      <c r="H129" s="81"/>
      <c r="I129" s="328" t="s">
        <v>113</v>
      </c>
      <c r="J129" s="351" t="s">
        <v>266</v>
      </c>
      <c r="K129" s="67">
        <v>200</v>
      </c>
      <c r="L129" s="69">
        <v>1.6</v>
      </c>
      <c r="M129" s="69">
        <v>4</v>
      </c>
      <c r="N129" s="69">
        <v>9.5</v>
      </c>
      <c r="O129" s="69">
        <v>85.8</v>
      </c>
      <c r="P129" s="241"/>
      <c r="Q129" s="213"/>
      <c r="R129" s="192"/>
      <c r="S129" s="193"/>
      <c r="T129" s="201"/>
      <c r="U129" s="194"/>
      <c r="V129" s="194"/>
      <c r="W129" s="194"/>
      <c r="X129" s="241"/>
      <c r="Y129" s="241"/>
    </row>
    <row r="130" spans="1:25" s="3" customFormat="1" ht="14.25" customHeight="1">
      <c r="A130" s="328" t="s">
        <v>351</v>
      </c>
      <c r="B130" s="68" t="s">
        <v>352</v>
      </c>
      <c r="C130" s="61">
        <v>200</v>
      </c>
      <c r="D130" s="69">
        <v>15.2</v>
      </c>
      <c r="E130" s="69">
        <v>15.4</v>
      </c>
      <c r="F130" s="69">
        <v>38.6</v>
      </c>
      <c r="G130" s="69">
        <v>354.4</v>
      </c>
      <c r="H130" s="352"/>
      <c r="I130" s="160"/>
      <c r="J130" s="154" t="s">
        <v>267</v>
      </c>
      <c r="K130" s="298">
        <v>25</v>
      </c>
      <c r="L130" s="156">
        <v>6.8</v>
      </c>
      <c r="M130" s="156">
        <v>4.8</v>
      </c>
      <c r="N130" s="156">
        <v>0</v>
      </c>
      <c r="O130" s="156">
        <v>70</v>
      </c>
      <c r="P130" s="241"/>
      <c r="Q130" s="213"/>
      <c r="R130" s="192"/>
      <c r="S130" s="193"/>
      <c r="T130" s="201"/>
      <c r="U130" s="194"/>
      <c r="V130" s="194"/>
      <c r="W130" s="194"/>
      <c r="X130" s="241"/>
      <c r="Y130" s="241"/>
    </row>
    <row r="131" spans="1:25" s="3" customFormat="1" ht="14.25" customHeight="1">
      <c r="A131" s="328" t="s">
        <v>177</v>
      </c>
      <c r="B131" s="68" t="s">
        <v>34</v>
      </c>
      <c r="C131" s="61" t="s">
        <v>7</v>
      </c>
      <c r="D131" s="71">
        <v>0.3</v>
      </c>
      <c r="E131" s="71">
        <v>0.02</v>
      </c>
      <c r="F131" s="71">
        <v>6.7</v>
      </c>
      <c r="G131" s="69">
        <v>27.9</v>
      </c>
      <c r="H131" s="58"/>
      <c r="I131" s="328" t="s">
        <v>114</v>
      </c>
      <c r="J131" s="351" t="s">
        <v>372</v>
      </c>
      <c r="K131" s="67">
        <v>90</v>
      </c>
      <c r="L131" s="69">
        <v>12.15</v>
      </c>
      <c r="M131" s="69">
        <v>13.41</v>
      </c>
      <c r="N131" s="69">
        <v>6.66</v>
      </c>
      <c r="O131" s="69">
        <v>274.5</v>
      </c>
      <c r="P131" s="241"/>
      <c r="Q131" s="213"/>
      <c r="R131" s="192"/>
      <c r="S131" s="193"/>
      <c r="T131" s="201"/>
      <c r="U131" s="194"/>
      <c r="V131" s="194"/>
      <c r="W131" s="194"/>
      <c r="X131" s="241"/>
      <c r="Y131" s="241"/>
    </row>
    <row r="132" spans="1:25" s="3" customFormat="1" ht="14.25" customHeight="1">
      <c r="A132" s="328" t="s">
        <v>178</v>
      </c>
      <c r="B132" s="68" t="s">
        <v>1</v>
      </c>
      <c r="C132" s="73">
        <v>30</v>
      </c>
      <c r="D132" s="71">
        <v>1.8</v>
      </c>
      <c r="E132" s="69">
        <v>0.3</v>
      </c>
      <c r="F132" s="71">
        <v>12.9</v>
      </c>
      <c r="G132" s="69">
        <v>63</v>
      </c>
      <c r="H132" s="57"/>
      <c r="I132" s="328" t="s">
        <v>35</v>
      </c>
      <c r="J132" s="351" t="s">
        <v>2</v>
      </c>
      <c r="K132" s="67">
        <v>150</v>
      </c>
      <c r="L132" s="69">
        <v>2.9</v>
      </c>
      <c r="M132" s="69">
        <v>5.6</v>
      </c>
      <c r="N132" s="69">
        <v>20</v>
      </c>
      <c r="O132" s="69">
        <v>150</v>
      </c>
      <c r="P132" s="241"/>
      <c r="Q132" s="213"/>
      <c r="R132" s="192"/>
      <c r="S132" s="193"/>
      <c r="T132" s="201"/>
      <c r="U132" s="194"/>
      <c r="V132" s="194"/>
      <c r="W132" s="194"/>
      <c r="X132" s="241"/>
      <c r="Y132" s="241"/>
    </row>
    <row r="133" spans="1:25" s="3" customFormat="1" ht="14.25" customHeight="1">
      <c r="A133" s="65"/>
      <c r="B133" s="327" t="s">
        <v>8</v>
      </c>
      <c r="C133" s="336">
        <v>557</v>
      </c>
      <c r="D133" s="337">
        <f>SUM(D128:D132)</f>
        <v>18.77</v>
      </c>
      <c r="E133" s="337">
        <f>SUM(E128:E132)</f>
        <v>15.72</v>
      </c>
      <c r="F133" s="337">
        <f>SUM(F128:F132)</f>
        <v>74.97000000000001</v>
      </c>
      <c r="G133" s="337">
        <f>SUM(G128:G132)</f>
        <v>523.98</v>
      </c>
      <c r="H133" s="301"/>
      <c r="I133" s="330" t="s">
        <v>305</v>
      </c>
      <c r="J133" s="338" t="s">
        <v>373</v>
      </c>
      <c r="K133" s="353">
        <v>200</v>
      </c>
      <c r="L133" s="330">
        <v>0.2</v>
      </c>
      <c r="M133" s="330">
        <v>0.1</v>
      </c>
      <c r="N133" s="330">
        <v>10.2</v>
      </c>
      <c r="O133" s="330">
        <v>42.6</v>
      </c>
      <c r="P133" s="241"/>
      <c r="Q133" s="213"/>
      <c r="R133" s="192"/>
      <c r="S133" s="193"/>
      <c r="T133" s="201"/>
      <c r="U133" s="194"/>
      <c r="V133" s="194"/>
      <c r="W133" s="194"/>
      <c r="X133" s="241"/>
      <c r="Y133" s="241"/>
    </row>
    <row r="134" spans="1:25" s="3" customFormat="1" ht="14.25" customHeight="1">
      <c r="A134" s="55"/>
      <c r="B134" s="49"/>
      <c r="C134" s="77"/>
      <c r="D134" s="57"/>
      <c r="E134" s="79"/>
      <c r="F134" s="57"/>
      <c r="G134" s="79"/>
      <c r="H134" s="301"/>
      <c r="I134" s="328" t="s">
        <v>178</v>
      </c>
      <c r="J134" s="351" t="s">
        <v>1</v>
      </c>
      <c r="K134" s="353">
        <v>30</v>
      </c>
      <c r="L134" s="69">
        <v>1.8</v>
      </c>
      <c r="M134" s="69">
        <v>0.3</v>
      </c>
      <c r="N134" s="69">
        <v>12.9</v>
      </c>
      <c r="O134" s="69">
        <v>63</v>
      </c>
      <c r="P134" s="241"/>
      <c r="Q134" s="213"/>
      <c r="R134" s="192"/>
      <c r="S134" s="193"/>
      <c r="T134" s="201"/>
      <c r="U134" s="194"/>
      <c r="V134" s="194"/>
      <c r="W134" s="194"/>
      <c r="X134" s="241"/>
      <c r="Y134" s="241"/>
    </row>
    <row r="135" spans="1:25" s="3" customFormat="1" ht="14.25" customHeight="1">
      <c r="A135" s="55"/>
      <c r="B135" s="314"/>
      <c r="C135" s="75"/>
      <c r="D135" s="81"/>
      <c r="E135" s="81"/>
      <c r="F135" s="81"/>
      <c r="G135" s="81"/>
      <c r="H135" s="79"/>
      <c r="I135" s="328" t="s">
        <v>178</v>
      </c>
      <c r="J135" s="338" t="s">
        <v>90</v>
      </c>
      <c r="K135" s="353">
        <v>30</v>
      </c>
      <c r="L135" s="69">
        <v>1.8</v>
      </c>
      <c r="M135" s="69">
        <v>0.3</v>
      </c>
      <c r="N135" s="69">
        <v>11.4</v>
      </c>
      <c r="O135" s="69">
        <v>57</v>
      </c>
      <c r="P135" s="241"/>
      <c r="Q135" s="213"/>
      <c r="R135" s="192"/>
      <c r="S135" s="193"/>
      <c r="T135" s="201"/>
      <c r="U135" s="194"/>
      <c r="V135" s="194"/>
      <c r="W135" s="194"/>
      <c r="X135" s="241"/>
      <c r="Y135" s="241"/>
    </row>
    <row r="136" spans="1:25" s="3" customFormat="1" ht="14.25" customHeight="1">
      <c r="A136" s="55"/>
      <c r="B136" s="314"/>
      <c r="C136" s="75"/>
      <c r="D136" s="81"/>
      <c r="E136" s="81"/>
      <c r="F136" s="81"/>
      <c r="G136" s="81"/>
      <c r="H136" s="79"/>
      <c r="I136" s="337"/>
      <c r="J136" s="354" t="s">
        <v>8</v>
      </c>
      <c r="K136" s="336">
        <f>SUM(K128:K135)</f>
        <v>825</v>
      </c>
      <c r="L136" s="337">
        <f>SUM(L128:L135)</f>
        <v>29.349999999999998</v>
      </c>
      <c r="M136" s="337">
        <f>SUM(M128:M135)</f>
        <v>28.61</v>
      </c>
      <c r="N136" s="337">
        <f>SUM(N128:N135)</f>
        <v>93.46000000000001</v>
      </c>
      <c r="O136" s="337">
        <f>SUM(O128:O135)</f>
        <v>861.9</v>
      </c>
      <c r="P136" s="241"/>
      <c r="Q136" s="213"/>
      <c r="R136" s="192"/>
      <c r="S136" s="193"/>
      <c r="T136" s="201"/>
      <c r="U136" s="194"/>
      <c r="V136" s="194"/>
      <c r="W136" s="194"/>
      <c r="X136" s="241"/>
      <c r="Y136" s="241"/>
    </row>
    <row r="137" spans="1:25" s="3" customFormat="1" ht="14.25" customHeight="1">
      <c r="A137" s="51"/>
      <c r="B137" s="56"/>
      <c r="C137" s="53"/>
      <c r="D137" s="54"/>
      <c r="E137" s="54"/>
      <c r="F137" s="54"/>
      <c r="G137" s="54"/>
      <c r="H137" s="79"/>
      <c r="I137" s="339"/>
      <c r="J137" s="334"/>
      <c r="K137" s="87"/>
      <c r="L137" s="79"/>
      <c r="M137" s="79"/>
      <c r="N137" s="79"/>
      <c r="O137" s="79"/>
      <c r="P137" s="241"/>
      <c r="Q137" s="213"/>
      <c r="R137" s="192"/>
      <c r="S137" s="193"/>
      <c r="T137" s="201"/>
      <c r="U137" s="194"/>
      <c r="V137" s="194"/>
      <c r="W137" s="194"/>
      <c r="X137" s="241"/>
      <c r="Y137" s="241"/>
    </row>
    <row r="138" spans="1:25" s="3" customFormat="1" ht="14.25" customHeight="1">
      <c r="A138" s="51"/>
      <c r="B138" s="52" t="s">
        <v>49</v>
      </c>
      <c r="C138" s="53"/>
      <c r="D138" s="54"/>
      <c r="E138" s="54"/>
      <c r="F138" s="54"/>
      <c r="G138" s="54"/>
      <c r="H138" s="89"/>
      <c r="I138" s="51"/>
      <c r="J138" s="52" t="s">
        <v>49</v>
      </c>
      <c r="K138" s="53"/>
      <c r="L138" s="54"/>
      <c r="M138" s="54"/>
      <c r="N138" s="54"/>
      <c r="O138" s="54"/>
      <c r="P138" s="241"/>
      <c r="Q138" s="213"/>
      <c r="R138" s="192"/>
      <c r="S138" s="193"/>
      <c r="T138" s="201"/>
      <c r="U138" s="194"/>
      <c r="V138" s="194"/>
      <c r="W138" s="194"/>
      <c r="X138" s="241"/>
      <c r="Y138" s="241"/>
    </row>
    <row r="139" spans="1:25" s="3" customFormat="1" ht="14.25" customHeight="1">
      <c r="A139" s="51"/>
      <c r="B139" s="52" t="s">
        <v>50</v>
      </c>
      <c r="C139" s="53"/>
      <c r="D139" s="54"/>
      <c r="E139" s="54"/>
      <c r="F139" s="54"/>
      <c r="G139" s="54"/>
      <c r="H139" s="78"/>
      <c r="I139" s="51"/>
      <c r="J139" s="52" t="s">
        <v>50</v>
      </c>
      <c r="K139" s="53"/>
      <c r="L139" s="54"/>
      <c r="M139" s="54"/>
      <c r="N139" s="54"/>
      <c r="O139" s="54"/>
      <c r="P139" s="241"/>
      <c r="Q139" s="213"/>
      <c r="R139" s="192"/>
      <c r="S139" s="193"/>
      <c r="T139" s="201"/>
      <c r="U139" s="194"/>
      <c r="V139" s="194"/>
      <c r="W139" s="194"/>
      <c r="X139" s="241"/>
      <c r="Y139" s="241"/>
    </row>
    <row r="140" spans="1:25" s="3" customFormat="1" ht="14.25" customHeight="1" thickBot="1">
      <c r="A140" s="51"/>
      <c r="B140" s="56" t="s">
        <v>345</v>
      </c>
      <c r="C140" s="53"/>
      <c r="D140" s="54"/>
      <c r="E140" s="54"/>
      <c r="F140" s="54"/>
      <c r="G140" s="54"/>
      <c r="H140" s="78"/>
      <c r="I140" s="51"/>
      <c r="J140" s="56" t="s">
        <v>345</v>
      </c>
      <c r="K140" s="53"/>
      <c r="L140" s="54"/>
      <c r="M140" s="54"/>
      <c r="N140" s="54"/>
      <c r="O140" s="54"/>
      <c r="P140" s="241"/>
      <c r="Q140" s="213"/>
      <c r="R140" s="192"/>
      <c r="S140" s="193"/>
      <c r="T140" s="201"/>
      <c r="U140" s="194"/>
      <c r="V140" s="194"/>
      <c r="W140" s="194"/>
      <c r="X140" s="241"/>
      <c r="Y140" s="241"/>
    </row>
    <row r="141" spans="1:25" s="3" customFormat="1" ht="14.25" customHeight="1">
      <c r="A141" s="503" t="s">
        <v>22</v>
      </c>
      <c r="B141" s="503" t="s">
        <v>23</v>
      </c>
      <c r="C141" s="483" t="s">
        <v>24</v>
      </c>
      <c r="D141" s="487" t="s">
        <v>25</v>
      </c>
      <c r="E141" s="488"/>
      <c r="F141" s="489"/>
      <c r="G141" s="490" t="s">
        <v>26</v>
      </c>
      <c r="H141" s="79"/>
      <c r="I141" s="503" t="s">
        <v>22</v>
      </c>
      <c r="J141" s="503" t="s">
        <v>23</v>
      </c>
      <c r="K141" s="483" t="s">
        <v>24</v>
      </c>
      <c r="L141" s="487" t="s">
        <v>25</v>
      </c>
      <c r="M141" s="488"/>
      <c r="N141" s="489"/>
      <c r="O141" s="490" t="s">
        <v>26</v>
      </c>
      <c r="P141" s="241"/>
      <c r="Q141" s="213"/>
      <c r="R141" s="192"/>
      <c r="S141" s="193"/>
      <c r="T141" s="201"/>
      <c r="U141" s="194"/>
      <c r="V141" s="194"/>
      <c r="W141" s="194"/>
      <c r="X141" s="241"/>
      <c r="Y141" s="241"/>
    </row>
    <row r="142" spans="1:25" s="3" customFormat="1" ht="14.25" customHeight="1" thickBot="1">
      <c r="A142" s="504"/>
      <c r="B142" s="504"/>
      <c r="C142" s="484"/>
      <c r="D142" s="285" t="s">
        <v>27</v>
      </c>
      <c r="E142" s="285" t="s">
        <v>28</v>
      </c>
      <c r="F142" s="286" t="s">
        <v>29</v>
      </c>
      <c r="G142" s="491"/>
      <c r="H142" s="79"/>
      <c r="I142" s="504"/>
      <c r="J142" s="504"/>
      <c r="K142" s="484"/>
      <c r="L142" s="285" t="s">
        <v>27</v>
      </c>
      <c r="M142" s="285" t="s">
        <v>28</v>
      </c>
      <c r="N142" s="286" t="s">
        <v>29</v>
      </c>
      <c r="O142" s="491"/>
      <c r="P142" s="241"/>
      <c r="Q142" s="213"/>
      <c r="R142" s="192"/>
      <c r="S142" s="193"/>
      <c r="T142" s="201"/>
      <c r="U142" s="194"/>
      <c r="V142" s="194"/>
      <c r="W142" s="194"/>
      <c r="X142" s="241"/>
      <c r="Y142" s="241"/>
    </row>
    <row r="143" spans="1:25" s="3" customFormat="1" ht="14.25" customHeight="1" thickBot="1">
      <c r="A143" s="322">
        <v>1</v>
      </c>
      <c r="B143" s="323">
        <v>2</v>
      </c>
      <c r="C143" s="324">
        <v>3</v>
      </c>
      <c r="D143" s="324">
        <v>4</v>
      </c>
      <c r="E143" s="324">
        <v>5</v>
      </c>
      <c r="F143" s="324">
        <v>6</v>
      </c>
      <c r="G143" s="325">
        <v>7</v>
      </c>
      <c r="H143" s="79"/>
      <c r="I143" s="322">
        <v>1</v>
      </c>
      <c r="J143" s="323">
        <v>2</v>
      </c>
      <c r="K143" s="324">
        <v>3</v>
      </c>
      <c r="L143" s="324">
        <v>4</v>
      </c>
      <c r="M143" s="324">
        <v>5</v>
      </c>
      <c r="N143" s="324">
        <v>6</v>
      </c>
      <c r="O143" s="325">
        <v>7</v>
      </c>
      <c r="P143" s="241"/>
      <c r="Q143" s="213"/>
      <c r="R143" s="192"/>
      <c r="S143" s="193"/>
      <c r="T143" s="201"/>
      <c r="U143" s="194"/>
      <c r="V143" s="194"/>
      <c r="W143" s="194"/>
      <c r="X143" s="241"/>
      <c r="Y143" s="241"/>
    </row>
    <row r="144" spans="1:25" s="3" customFormat="1" ht="14.25" customHeight="1">
      <c r="A144" s="62"/>
      <c r="B144" s="326" t="s">
        <v>54</v>
      </c>
      <c r="C144" s="63"/>
      <c r="D144" s="64"/>
      <c r="E144" s="64"/>
      <c r="F144" s="64"/>
      <c r="G144" s="64"/>
      <c r="H144" s="57"/>
      <c r="I144" s="62"/>
      <c r="J144" s="326" t="s">
        <v>54</v>
      </c>
      <c r="K144" s="63"/>
      <c r="L144" s="64"/>
      <c r="M144" s="64"/>
      <c r="N144" s="64"/>
      <c r="O144" s="64"/>
      <c r="P144" s="241"/>
      <c r="Q144" s="213"/>
      <c r="R144" s="192"/>
      <c r="S144" s="193"/>
      <c r="T144" s="201"/>
      <c r="U144" s="194"/>
      <c r="V144" s="194"/>
      <c r="W144" s="194"/>
      <c r="X144" s="241"/>
      <c r="Y144" s="241"/>
    </row>
    <row r="145" spans="1:25" s="3" customFormat="1" ht="14.25" customHeight="1">
      <c r="A145" s="61"/>
      <c r="B145" s="327" t="s">
        <v>10</v>
      </c>
      <c r="C145" s="61"/>
      <c r="D145" s="66"/>
      <c r="E145" s="66"/>
      <c r="F145" s="66"/>
      <c r="G145" s="67"/>
      <c r="H145" s="79"/>
      <c r="I145" s="61"/>
      <c r="J145" s="327" t="s">
        <v>88</v>
      </c>
      <c r="K145" s="61"/>
      <c r="L145" s="66"/>
      <c r="M145" s="66"/>
      <c r="N145" s="66"/>
      <c r="O145" s="67"/>
      <c r="P145" s="241"/>
      <c r="Q145" s="213"/>
      <c r="R145" s="192"/>
      <c r="S145" s="193"/>
      <c r="T145" s="201"/>
      <c r="U145" s="194"/>
      <c r="V145" s="194"/>
      <c r="W145" s="194"/>
      <c r="X145" s="241"/>
      <c r="Y145" s="241"/>
    </row>
    <row r="146" spans="1:25" s="3" customFormat="1" ht="14.25" customHeight="1">
      <c r="A146" s="328" t="s">
        <v>202</v>
      </c>
      <c r="B146" s="351" t="s">
        <v>374</v>
      </c>
      <c r="C146" s="67">
        <v>100</v>
      </c>
      <c r="D146" s="69">
        <v>2.6</v>
      </c>
      <c r="E146" s="69">
        <v>10.1</v>
      </c>
      <c r="F146" s="69">
        <v>10.3</v>
      </c>
      <c r="G146" s="69">
        <v>142.8</v>
      </c>
      <c r="H146" s="57"/>
      <c r="I146" s="355" t="s">
        <v>199</v>
      </c>
      <c r="J146" s="356" t="s">
        <v>270</v>
      </c>
      <c r="K146" s="67">
        <v>100</v>
      </c>
      <c r="L146" s="69">
        <v>1.3</v>
      </c>
      <c r="M146" s="69">
        <v>0.16</v>
      </c>
      <c r="N146" s="69">
        <v>4.8</v>
      </c>
      <c r="O146" s="69">
        <v>25.6</v>
      </c>
      <c r="P146" s="241"/>
      <c r="Q146" s="213"/>
      <c r="R146" s="192"/>
      <c r="S146" s="193"/>
      <c r="T146" s="201"/>
      <c r="U146" s="194"/>
      <c r="V146" s="194"/>
      <c r="W146" s="194"/>
      <c r="X146" s="241"/>
      <c r="Y146" s="241"/>
    </row>
    <row r="147" spans="1:25" s="3" customFormat="1" ht="14.25" customHeight="1">
      <c r="A147" s="160" t="s">
        <v>311</v>
      </c>
      <c r="B147" s="154" t="s">
        <v>33</v>
      </c>
      <c r="C147" s="155">
        <v>90</v>
      </c>
      <c r="D147" s="69">
        <v>16.4</v>
      </c>
      <c r="E147" s="69">
        <v>16.32</v>
      </c>
      <c r="F147" s="69">
        <v>14.64</v>
      </c>
      <c r="G147" s="69">
        <v>271.2</v>
      </c>
      <c r="H147" s="79"/>
      <c r="I147" s="328" t="s">
        <v>375</v>
      </c>
      <c r="J147" s="351" t="s">
        <v>271</v>
      </c>
      <c r="K147" s="67">
        <v>200</v>
      </c>
      <c r="L147" s="69">
        <v>2.8</v>
      </c>
      <c r="M147" s="69">
        <v>3.6</v>
      </c>
      <c r="N147" s="69">
        <v>15</v>
      </c>
      <c r="O147" s="69">
        <v>115.4</v>
      </c>
      <c r="P147" s="241"/>
      <c r="Q147" s="213"/>
      <c r="R147" s="192"/>
      <c r="S147" s="193"/>
      <c r="T147" s="201"/>
      <c r="U147" s="194"/>
      <c r="V147" s="194"/>
      <c r="W147" s="194"/>
      <c r="X147" s="241"/>
      <c r="Y147" s="241"/>
    </row>
    <row r="148" spans="1:25" s="3" customFormat="1" ht="14.25" customHeight="1">
      <c r="A148" s="328" t="s">
        <v>362</v>
      </c>
      <c r="B148" s="68" t="s">
        <v>96</v>
      </c>
      <c r="C148" s="61">
        <v>150</v>
      </c>
      <c r="D148" s="69">
        <v>5.3</v>
      </c>
      <c r="E148" s="69">
        <v>5.5</v>
      </c>
      <c r="F148" s="69">
        <v>32.7</v>
      </c>
      <c r="G148" s="69">
        <v>202</v>
      </c>
      <c r="H148" s="79"/>
      <c r="I148" s="160"/>
      <c r="J148" s="154" t="s">
        <v>260</v>
      </c>
      <c r="K148" s="298">
        <v>25</v>
      </c>
      <c r="L148" s="156">
        <v>6.8</v>
      </c>
      <c r="M148" s="156">
        <v>4.8</v>
      </c>
      <c r="N148" s="156">
        <v>0</v>
      </c>
      <c r="O148" s="156">
        <v>70</v>
      </c>
      <c r="P148" s="241"/>
      <c r="Q148" s="213"/>
      <c r="R148" s="192"/>
      <c r="S148" s="193"/>
      <c r="T148" s="201"/>
      <c r="U148" s="194"/>
      <c r="V148" s="194"/>
      <c r="W148" s="194"/>
      <c r="X148" s="241"/>
      <c r="Y148" s="241"/>
    </row>
    <row r="149" spans="1:25" s="3" customFormat="1" ht="14.25" customHeight="1">
      <c r="A149" s="328" t="s">
        <v>177</v>
      </c>
      <c r="B149" s="68" t="s">
        <v>34</v>
      </c>
      <c r="C149" s="61" t="s">
        <v>7</v>
      </c>
      <c r="D149" s="71">
        <v>0.3</v>
      </c>
      <c r="E149" s="71">
        <v>0.02</v>
      </c>
      <c r="F149" s="71">
        <v>6.7</v>
      </c>
      <c r="G149" s="69">
        <v>27.9</v>
      </c>
      <c r="H149" s="89"/>
      <c r="I149" s="328" t="s">
        <v>376</v>
      </c>
      <c r="J149" s="316" t="s">
        <v>212</v>
      </c>
      <c r="K149" s="61" t="s">
        <v>156</v>
      </c>
      <c r="L149" s="69">
        <v>10.98</v>
      </c>
      <c r="M149" s="69">
        <v>5.08</v>
      </c>
      <c r="N149" s="69">
        <v>36.44</v>
      </c>
      <c r="O149" s="69">
        <v>271</v>
      </c>
      <c r="P149" s="241"/>
      <c r="Q149" s="272"/>
      <c r="R149" s="188"/>
      <c r="S149" s="189"/>
      <c r="T149" s="190"/>
      <c r="U149" s="190"/>
      <c r="V149" s="190"/>
      <c r="W149" s="190"/>
      <c r="X149" s="241"/>
      <c r="Y149" s="241"/>
    </row>
    <row r="150" spans="1:25" s="3" customFormat="1" ht="14.25" customHeight="1">
      <c r="A150" s="328" t="s">
        <v>178</v>
      </c>
      <c r="B150" s="68" t="s">
        <v>1</v>
      </c>
      <c r="C150" s="73">
        <v>30</v>
      </c>
      <c r="D150" s="71">
        <v>1.8</v>
      </c>
      <c r="E150" s="69">
        <v>0.3</v>
      </c>
      <c r="F150" s="71">
        <v>12.9</v>
      </c>
      <c r="G150" s="69">
        <v>63</v>
      </c>
      <c r="H150" s="87"/>
      <c r="I150" s="328" t="s">
        <v>178</v>
      </c>
      <c r="J150" s="351" t="s">
        <v>276</v>
      </c>
      <c r="K150" s="67">
        <v>200</v>
      </c>
      <c r="L150" s="69">
        <v>0</v>
      </c>
      <c r="M150" s="69">
        <v>0</v>
      </c>
      <c r="N150" s="69">
        <v>23</v>
      </c>
      <c r="O150" s="69">
        <v>92.2</v>
      </c>
      <c r="P150" s="241"/>
      <c r="Q150" s="272"/>
      <c r="R150" s="188"/>
      <c r="S150" s="189"/>
      <c r="T150" s="191"/>
      <c r="U150" s="190"/>
      <c r="V150" s="190"/>
      <c r="W150" s="190"/>
      <c r="X150" s="241"/>
      <c r="Y150" s="241"/>
    </row>
    <row r="151" spans="1:25" s="3" customFormat="1" ht="14.25" customHeight="1">
      <c r="A151" s="65"/>
      <c r="B151" s="327" t="s">
        <v>8</v>
      </c>
      <c r="C151" s="336">
        <v>577</v>
      </c>
      <c r="D151" s="337">
        <f>SUM(D146:D150)</f>
        <v>26.400000000000002</v>
      </c>
      <c r="E151" s="337">
        <f>SUM(E146:E150)</f>
        <v>32.24</v>
      </c>
      <c r="F151" s="337">
        <f>SUM(F146:F150)</f>
        <v>77.24000000000001</v>
      </c>
      <c r="G151" s="337">
        <f>SUM(G146:G150)</f>
        <v>706.9</v>
      </c>
      <c r="H151" s="307"/>
      <c r="I151" s="328" t="s">
        <v>178</v>
      </c>
      <c r="J151" s="351" t="s">
        <v>1</v>
      </c>
      <c r="K151" s="353">
        <v>30</v>
      </c>
      <c r="L151" s="69">
        <v>1.8</v>
      </c>
      <c r="M151" s="69">
        <v>0.3</v>
      </c>
      <c r="N151" s="69">
        <v>12.9</v>
      </c>
      <c r="O151" s="69">
        <v>63</v>
      </c>
      <c r="P151" s="241"/>
      <c r="Q151" s="240"/>
      <c r="R151" s="197" t="s">
        <v>36</v>
      </c>
      <c r="S151" s="198"/>
      <c r="T151" s="199"/>
      <c r="U151" s="199"/>
      <c r="V151" s="199"/>
      <c r="W151" s="199"/>
      <c r="X151" s="241"/>
      <c r="Y151" s="241"/>
    </row>
    <row r="152" spans="1:25" s="3" customFormat="1" ht="14.25" customHeight="1">
      <c r="A152" s="55"/>
      <c r="B152" s="49"/>
      <c r="C152" s="77"/>
      <c r="D152" s="57"/>
      <c r="E152" s="57"/>
      <c r="F152" s="57"/>
      <c r="G152" s="79"/>
      <c r="H152" s="301"/>
      <c r="I152" s="328" t="s">
        <v>178</v>
      </c>
      <c r="J152" s="338" t="s">
        <v>90</v>
      </c>
      <c r="K152" s="353">
        <v>30</v>
      </c>
      <c r="L152" s="69">
        <v>1.8</v>
      </c>
      <c r="M152" s="69">
        <v>0.3</v>
      </c>
      <c r="N152" s="69">
        <v>11.4</v>
      </c>
      <c r="O152" s="69">
        <v>57</v>
      </c>
      <c r="P152" s="241"/>
      <c r="Q152" s="240"/>
      <c r="R152" s="197" t="s">
        <v>39</v>
      </c>
      <c r="S152" s="198"/>
      <c r="T152" s="199"/>
      <c r="U152" s="199"/>
      <c r="V152" s="199"/>
      <c r="W152" s="199"/>
      <c r="X152" s="241"/>
      <c r="Y152" s="241"/>
    </row>
    <row r="153" spans="1:25" s="101" customFormat="1" ht="14.25" customHeight="1" thickBot="1">
      <c r="A153" s="55"/>
      <c r="B153" s="49"/>
      <c r="C153" s="77"/>
      <c r="D153" s="57"/>
      <c r="E153" s="57"/>
      <c r="F153" s="57"/>
      <c r="G153" s="79"/>
      <c r="H153" s="58"/>
      <c r="I153" s="337"/>
      <c r="J153" s="354" t="s">
        <v>8</v>
      </c>
      <c r="K153" s="336">
        <f>SUM(K146:K152)</f>
        <v>585</v>
      </c>
      <c r="L153" s="337">
        <f>SUM(L146:L152)</f>
        <v>25.48</v>
      </c>
      <c r="M153" s="337">
        <f>SUM(M146:M152)</f>
        <v>14.240000000000002</v>
      </c>
      <c r="N153" s="337">
        <f>SUM(N146:N152)</f>
        <v>103.54</v>
      </c>
      <c r="O153" s="337">
        <f>SUM(O146:O152)</f>
        <v>694.2</v>
      </c>
      <c r="P153" s="242"/>
      <c r="Q153" s="240"/>
      <c r="R153" s="200" t="s">
        <v>154</v>
      </c>
      <c r="S153" s="198"/>
      <c r="T153" s="199"/>
      <c r="U153" s="199"/>
      <c r="V153" s="199"/>
      <c r="W153" s="199"/>
      <c r="X153" s="242"/>
      <c r="Y153" s="242"/>
    </row>
    <row r="154" spans="1:25" s="46" customFormat="1" ht="14.25" customHeight="1">
      <c r="A154" s="77"/>
      <c r="B154" s="56"/>
      <c r="C154" s="77"/>
      <c r="D154" s="86"/>
      <c r="E154" s="78"/>
      <c r="F154" s="78"/>
      <c r="G154" s="87"/>
      <c r="H154" s="58"/>
      <c r="I154" s="79"/>
      <c r="J154" s="334"/>
      <c r="K154" s="79"/>
      <c r="L154" s="357"/>
      <c r="M154" s="357"/>
      <c r="N154" s="357"/>
      <c r="O154" s="357"/>
      <c r="P154" s="229"/>
      <c r="Q154" s="509" t="s">
        <v>22</v>
      </c>
      <c r="R154" s="494" t="s">
        <v>23</v>
      </c>
      <c r="S154" s="496" t="s">
        <v>24</v>
      </c>
      <c r="T154" s="498" t="s">
        <v>26</v>
      </c>
      <c r="U154" s="500" t="s">
        <v>25</v>
      </c>
      <c r="V154" s="501"/>
      <c r="W154" s="502"/>
      <c r="X154" s="229"/>
      <c r="Y154" s="229"/>
    </row>
    <row r="155" spans="1:25" s="15" customFormat="1" ht="14.25" customHeight="1" thickBot="1">
      <c r="A155" s="51"/>
      <c r="B155" s="52" t="s">
        <v>49</v>
      </c>
      <c r="C155" s="53"/>
      <c r="D155" s="54"/>
      <c r="E155" s="54"/>
      <c r="F155" s="54"/>
      <c r="G155" s="54"/>
      <c r="H155" s="58"/>
      <c r="I155" s="51"/>
      <c r="J155" s="52" t="s">
        <v>49</v>
      </c>
      <c r="K155" s="53"/>
      <c r="L155" s="54"/>
      <c r="M155" s="54"/>
      <c r="N155" s="54"/>
      <c r="O155" s="54"/>
      <c r="P155" s="230"/>
      <c r="Q155" s="510"/>
      <c r="R155" s="495"/>
      <c r="S155" s="497"/>
      <c r="T155" s="499"/>
      <c r="U155" s="170" t="s">
        <v>27</v>
      </c>
      <c r="V155" s="170" t="s">
        <v>28</v>
      </c>
      <c r="W155" s="171" t="s">
        <v>29</v>
      </c>
      <c r="X155" s="230"/>
      <c r="Y155" s="230"/>
    </row>
    <row r="156" spans="1:25" s="46" customFormat="1" ht="14.25" customHeight="1" thickBot="1">
      <c r="A156" s="51"/>
      <c r="B156" s="52" t="s">
        <v>52</v>
      </c>
      <c r="C156" s="53"/>
      <c r="D156" s="54"/>
      <c r="E156" s="54"/>
      <c r="F156" s="54"/>
      <c r="G156" s="54"/>
      <c r="H156" s="58"/>
      <c r="I156" s="51"/>
      <c r="J156" s="52" t="s">
        <v>52</v>
      </c>
      <c r="K156" s="53"/>
      <c r="L156" s="54"/>
      <c r="M156" s="54"/>
      <c r="N156" s="54"/>
      <c r="O156" s="54"/>
      <c r="P156" s="229"/>
      <c r="Q156" s="273">
        <v>1</v>
      </c>
      <c r="R156" s="237">
        <v>2</v>
      </c>
      <c r="S156" s="237">
        <v>3</v>
      </c>
      <c r="T156" s="238">
        <v>7</v>
      </c>
      <c r="U156" s="237">
        <v>4</v>
      </c>
      <c r="V156" s="237">
        <v>5</v>
      </c>
      <c r="W156" s="237">
        <v>6</v>
      </c>
      <c r="X156" s="229"/>
      <c r="Y156" s="229"/>
    </row>
    <row r="157" spans="1:25" s="46" customFormat="1" ht="14.25" customHeight="1" thickBot="1">
      <c r="A157" s="51"/>
      <c r="B157" s="56" t="s">
        <v>345</v>
      </c>
      <c r="C157" s="53"/>
      <c r="D157" s="54"/>
      <c r="E157" s="54"/>
      <c r="F157" s="54"/>
      <c r="G157" s="54"/>
      <c r="H157" s="58"/>
      <c r="I157" s="51"/>
      <c r="J157" s="56" t="s">
        <v>345</v>
      </c>
      <c r="K157" s="53"/>
      <c r="L157" s="54"/>
      <c r="M157" s="54"/>
      <c r="N157" s="54"/>
      <c r="O157" s="54"/>
      <c r="P157" s="229"/>
      <c r="Q157" s="248"/>
      <c r="R157" s="173" t="s">
        <v>5</v>
      </c>
      <c r="S157" s="174"/>
      <c r="T157" s="175"/>
      <c r="U157" s="175"/>
      <c r="V157" s="175"/>
      <c r="W157" s="175"/>
      <c r="X157" s="229"/>
      <c r="Y157" s="229"/>
    </row>
    <row r="158" spans="1:25" s="46" customFormat="1" ht="14.25" customHeight="1">
      <c r="A158" s="503" t="s">
        <v>22</v>
      </c>
      <c r="B158" s="503" t="s">
        <v>23</v>
      </c>
      <c r="C158" s="483" t="s">
        <v>24</v>
      </c>
      <c r="D158" s="487" t="s">
        <v>25</v>
      </c>
      <c r="E158" s="488"/>
      <c r="F158" s="489"/>
      <c r="G158" s="490" t="s">
        <v>26</v>
      </c>
      <c r="H158" s="87"/>
      <c r="I158" s="503" t="s">
        <v>22</v>
      </c>
      <c r="J158" s="503" t="s">
        <v>23</v>
      </c>
      <c r="K158" s="483" t="s">
        <v>24</v>
      </c>
      <c r="L158" s="487" t="s">
        <v>25</v>
      </c>
      <c r="M158" s="488"/>
      <c r="N158" s="489"/>
      <c r="O158" s="490" t="s">
        <v>26</v>
      </c>
      <c r="P158" s="229"/>
      <c r="Q158" s="249"/>
      <c r="R158" s="177" t="s">
        <v>157</v>
      </c>
      <c r="S158" s="178"/>
      <c r="T158" s="180"/>
      <c r="U158" s="179"/>
      <c r="V158" s="179"/>
      <c r="W158" s="179"/>
      <c r="X158" s="229"/>
      <c r="Y158" s="229"/>
    </row>
    <row r="159" spans="1:25" s="46" customFormat="1" ht="14.25" customHeight="1" thickBot="1">
      <c r="A159" s="504"/>
      <c r="B159" s="504"/>
      <c r="C159" s="484"/>
      <c r="D159" s="285" t="s">
        <v>27</v>
      </c>
      <c r="E159" s="285" t="s">
        <v>28</v>
      </c>
      <c r="F159" s="286" t="s">
        <v>29</v>
      </c>
      <c r="G159" s="491"/>
      <c r="H159" s="57"/>
      <c r="I159" s="504"/>
      <c r="J159" s="504"/>
      <c r="K159" s="484"/>
      <c r="L159" s="285" t="s">
        <v>27</v>
      </c>
      <c r="M159" s="285" t="s">
        <v>28</v>
      </c>
      <c r="N159" s="286" t="s">
        <v>29</v>
      </c>
      <c r="O159" s="491"/>
      <c r="P159" s="229"/>
      <c r="Q159" s="250" t="s">
        <v>181</v>
      </c>
      <c r="R159" s="181" t="s">
        <v>182</v>
      </c>
      <c r="S159" s="178">
        <v>100</v>
      </c>
      <c r="T159" s="182">
        <v>14.17</v>
      </c>
      <c r="U159" s="182">
        <v>0.8</v>
      </c>
      <c r="V159" s="182">
        <v>0</v>
      </c>
      <c r="W159" s="182">
        <v>3.8</v>
      </c>
      <c r="X159" s="229"/>
      <c r="Y159" s="229"/>
    </row>
    <row r="160" spans="1:25" s="46" customFormat="1" ht="14.25" customHeight="1" thickBot="1">
      <c r="A160" s="322">
        <v>1</v>
      </c>
      <c r="B160" s="323">
        <v>2</v>
      </c>
      <c r="C160" s="324">
        <v>3</v>
      </c>
      <c r="D160" s="324">
        <v>4</v>
      </c>
      <c r="E160" s="324">
        <v>5</v>
      </c>
      <c r="F160" s="324">
        <v>6</v>
      </c>
      <c r="G160" s="325">
        <v>7</v>
      </c>
      <c r="H160" s="57"/>
      <c r="I160" s="322">
        <v>1</v>
      </c>
      <c r="J160" s="323">
        <v>2</v>
      </c>
      <c r="K160" s="324">
        <v>3</v>
      </c>
      <c r="L160" s="324">
        <v>4</v>
      </c>
      <c r="M160" s="324">
        <v>5</v>
      </c>
      <c r="N160" s="324">
        <v>6</v>
      </c>
      <c r="O160" s="325">
        <v>7</v>
      </c>
      <c r="P160" s="229"/>
      <c r="Q160" s="250" t="s">
        <v>169</v>
      </c>
      <c r="R160" s="181" t="s">
        <v>166</v>
      </c>
      <c r="S160" s="178" t="s">
        <v>155</v>
      </c>
      <c r="T160" s="182">
        <v>531.6</v>
      </c>
      <c r="U160" s="182">
        <v>22.8</v>
      </c>
      <c r="V160" s="182">
        <v>23.1</v>
      </c>
      <c r="W160" s="182">
        <v>57.9</v>
      </c>
      <c r="X160" s="229"/>
      <c r="Y160" s="229"/>
    </row>
    <row r="161" spans="1:25" s="46" customFormat="1" ht="14.25" customHeight="1">
      <c r="A161" s="62"/>
      <c r="B161" s="326" t="s">
        <v>53</v>
      </c>
      <c r="C161" s="63"/>
      <c r="D161" s="64"/>
      <c r="E161" s="64"/>
      <c r="F161" s="64"/>
      <c r="G161" s="64"/>
      <c r="H161" s="79"/>
      <c r="I161" s="62"/>
      <c r="J161" s="326" t="s">
        <v>53</v>
      </c>
      <c r="K161" s="63"/>
      <c r="L161" s="64"/>
      <c r="M161" s="64"/>
      <c r="N161" s="64"/>
      <c r="O161" s="64"/>
      <c r="P161" s="229"/>
      <c r="Q161" s="250" t="s">
        <v>201</v>
      </c>
      <c r="R161" s="183" t="s">
        <v>34</v>
      </c>
      <c r="S161" s="178" t="s">
        <v>7</v>
      </c>
      <c r="T161" s="182">
        <v>27.9</v>
      </c>
      <c r="U161" s="184">
        <v>0.3</v>
      </c>
      <c r="V161" s="182">
        <v>0</v>
      </c>
      <c r="W161" s="184">
        <v>6.7</v>
      </c>
      <c r="X161" s="229"/>
      <c r="Y161" s="229"/>
    </row>
    <row r="162" spans="1:25" s="3" customFormat="1" ht="14.25" customHeight="1">
      <c r="A162" s="61"/>
      <c r="B162" s="327" t="s">
        <v>10</v>
      </c>
      <c r="C162" s="61"/>
      <c r="D162" s="66"/>
      <c r="E162" s="66"/>
      <c r="F162" s="66"/>
      <c r="G162" s="67"/>
      <c r="H162" s="79"/>
      <c r="I162" s="61"/>
      <c r="J162" s="327" t="s">
        <v>88</v>
      </c>
      <c r="K162" s="61"/>
      <c r="L162" s="66"/>
      <c r="M162" s="66"/>
      <c r="N162" s="66"/>
      <c r="O162" s="67"/>
      <c r="P162" s="241"/>
      <c r="Q162" s="250" t="s">
        <v>178</v>
      </c>
      <c r="R162" s="195" t="s">
        <v>1</v>
      </c>
      <c r="S162" s="196">
        <v>30</v>
      </c>
      <c r="T162" s="182">
        <v>63</v>
      </c>
      <c r="U162" s="184">
        <v>1.8</v>
      </c>
      <c r="V162" s="182">
        <v>0.3</v>
      </c>
      <c r="W162" s="184">
        <v>12.9</v>
      </c>
      <c r="X162" s="241"/>
      <c r="Y162" s="241"/>
    </row>
    <row r="163" spans="1:25" s="3" customFormat="1" ht="14.25" customHeight="1">
      <c r="A163" s="355" t="s">
        <v>355</v>
      </c>
      <c r="B163" s="68" t="s">
        <v>205</v>
      </c>
      <c r="C163" s="61">
        <v>100</v>
      </c>
      <c r="D163" s="71">
        <v>1.16</v>
      </c>
      <c r="E163" s="69">
        <v>0.16</v>
      </c>
      <c r="F163" s="71">
        <v>3.8</v>
      </c>
      <c r="G163" s="69">
        <v>21.3</v>
      </c>
      <c r="H163" s="79"/>
      <c r="I163" s="328" t="s">
        <v>235</v>
      </c>
      <c r="J163" s="358" t="s">
        <v>278</v>
      </c>
      <c r="K163" s="61">
        <v>100</v>
      </c>
      <c r="L163" s="69">
        <v>2.59</v>
      </c>
      <c r="M163" s="69">
        <v>6.22</v>
      </c>
      <c r="N163" s="69">
        <v>22.15</v>
      </c>
      <c r="O163" s="69">
        <v>155</v>
      </c>
      <c r="P163" s="241"/>
      <c r="Q163" s="252"/>
      <c r="R163" s="186" t="s">
        <v>8</v>
      </c>
      <c r="S163" s="177">
        <v>637</v>
      </c>
      <c r="T163" s="187">
        <f>SUM(T159:T162)</f>
        <v>636.67</v>
      </c>
      <c r="U163" s="187">
        <f>SUM(U159:U162)</f>
        <v>25.700000000000003</v>
      </c>
      <c r="V163" s="187">
        <f>SUM(V159:V162)</f>
        <v>23.400000000000002</v>
      </c>
      <c r="W163" s="187">
        <f>SUM(W159:W162)</f>
        <v>81.3</v>
      </c>
      <c r="X163" s="241"/>
      <c r="Y163" s="241"/>
    </row>
    <row r="164" spans="1:25" s="3" customFormat="1" ht="14.25" customHeight="1">
      <c r="A164" s="328" t="s">
        <v>332</v>
      </c>
      <c r="B164" s="329" t="s">
        <v>377</v>
      </c>
      <c r="C164" s="61">
        <v>50</v>
      </c>
      <c r="D164" s="69">
        <v>2.35</v>
      </c>
      <c r="E164" s="69">
        <v>7</v>
      </c>
      <c r="F164" s="69">
        <v>21</v>
      </c>
      <c r="G164" s="69">
        <v>160.5</v>
      </c>
      <c r="H164" s="58"/>
      <c r="I164" s="328" t="s">
        <v>116</v>
      </c>
      <c r="J164" s="351" t="s">
        <v>301</v>
      </c>
      <c r="K164" s="67">
        <v>200</v>
      </c>
      <c r="L164" s="156">
        <v>1.44</v>
      </c>
      <c r="M164" s="156">
        <v>3.9</v>
      </c>
      <c r="N164" s="156">
        <v>8.7</v>
      </c>
      <c r="O164" s="156">
        <v>83</v>
      </c>
      <c r="P164" s="241"/>
      <c r="Q164" s="213"/>
      <c r="R164" s="192"/>
      <c r="S164" s="193"/>
      <c r="T164" s="194"/>
      <c r="U164" s="194"/>
      <c r="V164" s="194"/>
      <c r="W164" s="194"/>
      <c r="X164" s="241"/>
      <c r="Y164" s="241"/>
    </row>
    <row r="165" spans="1:25" s="3" customFormat="1" ht="14.25" customHeight="1">
      <c r="A165" s="328" t="s">
        <v>206</v>
      </c>
      <c r="B165" s="68" t="s">
        <v>315</v>
      </c>
      <c r="C165" s="61">
        <v>90</v>
      </c>
      <c r="D165" s="69">
        <v>14.4</v>
      </c>
      <c r="E165" s="69">
        <v>3.3</v>
      </c>
      <c r="F165" s="69">
        <v>10.1</v>
      </c>
      <c r="G165" s="69">
        <v>127.1</v>
      </c>
      <c r="H165" s="79"/>
      <c r="I165" s="160"/>
      <c r="J165" s="154" t="s">
        <v>245</v>
      </c>
      <c r="K165" s="298">
        <v>25</v>
      </c>
      <c r="L165" s="156">
        <v>6.8</v>
      </c>
      <c r="M165" s="156">
        <v>4.8</v>
      </c>
      <c r="N165" s="156">
        <v>0</v>
      </c>
      <c r="O165" s="156">
        <v>70</v>
      </c>
      <c r="P165" s="241"/>
      <c r="Q165" s="213"/>
      <c r="R165" s="192"/>
      <c r="S165" s="193"/>
      <c r="T165" s="194"/>
      <c r="U165" s="194"/>
      <c r="V165" s="194"/>
      <c r="W165" s="194"/>
      <c r="X165" s="241"/>
      <c r="Y165" s="241"/>
    </row>
    <row r="166" spans="1:25" s="3" customFormat="1" ht="14.25" customHeight="1">
      <c r="A166" s="328" t="s">
        <v>207</v>
      </c>
      <c r="B166" s="68" t="s">
        <v>55</v>
      </c>
      <c r="C166" s="61">
        <v>150</v>
      </c>
      <c r="D166" s="69">
        <v>8.2</v>
      </c>
      <c r="E166" s="69">
        <v>6.9</v>
      </c>
      <c r="F166" s="69">
        <v>35.9</v>
      </c>
      <c r="G166" s="69">
        <v>238.9</v>
      </c>
      <c r="H166" s="79"/>
      <c r="I166" s="111" t="s">
        <v>317</v>
      </c>
      <c r="J166" s="68" t="s">
        <v>316</v>
      </c>
      <c r="K166" s="67">
        <v>90</v>
      </c>
      <c r="L166" s="69">
        <v>12.78</v>
      </c>
      <c r="M166" s="69">
        <v>2.34</v>
      </c>
      <c r="N166" s="69">
        <v>7.74</v>
      </c>
      <c r="O166" s="69">
        <v>102.78</v>
      </c>
      <c r="P166" s="241"/>
      <c r="Q166" s="272"/>
      <c r="R166" s="188"/>
      <c r="S166" s="189"/>
      <c r="T166" s="191"/>
      <c r="U166" s="190"/>
      <c r="V166" s="190"/>
      <c r="W166" s="190"/>
      <c r="X166" s="241"/>
      <c r="Y166" s="241"/>
    </row>
    <row r="167" spans="1:25" s="3" customFormat="1" ht="14.25" customHeight="1">
      <c r="A167" s="328" t="s">
        <v>108</v>
      </c>
      <c r="B167" s="68" t="s">
        <v>366</v>
      </c>
      <c r="C167" s="61">
        <v>200</v>
      </c>
      <c r="D167" s="69">
        <v>0.4</v>
      </c>
      <c r="E167" s="69">
        <v>0.1</v>
      </c>
      <c r="F167" s="69">
        <v>34</v>
      </c>
      <c r="G167" s="69">
        <v>141.2</v>
      </c>
      <c r="H167" s="89"/>
      <c r="I167" s="328" t="s">
        <v>232</v>
      </c>
      <c r="J167" s="351" t="s">
        <v>43</v>
      </c>
      <c r="K167" s="67">
        <v>150</v>
      </c>
      <c r="L167" s="69">
        <v>3.1</v>
      </c>
      <c r="M167" s="69">
        <v>6</v>
      </c>
      <c r="N167" s="69">
        <v>19.7</v>
      </c>
      <c r="O167" s="69">
        <v>145.8</v>
      </c>
      <c r="P167" s="241"/>
      <c r="Q167" s="274"/>
      <c r="R167" s="188"/>
      <c r="S167" s="189"/>
      <c r="T167" s="190"/>
      <c r="U167" s="190"/>
      <c r="V167" s="190"/>
      <c r="W167" s="190"/>
      <c r="X167" s="241"/>
      <c r="Y167" s="241"/>
    </row>
    <row r="168" spans="1:25" s="3" customFormat="1" ht="14.25" customHeight="1">
      <c r="A168" s="65"/>
      <c r="B168" s="327" t="s">
        <v>8</v>
      </c>
      <c r="C168" s="336">
        <f>SUM(C163:C167)</f>
        <v>590</v>
      </c>
      <c r="D168" s="337">
        <f>SUM(D163:D167)</f>
        <v>26.509999999999998</v>
      </c>
      <c r="E168" s="337">
        <f>SUM(E163:E167)</f>
        <v>17.46</v>
      </c>
      <c r="F168" s="337">
        <f>SUM(F163:F167)</f>
        <v>104.8</v>
      </c>
      <c r="G168" s="337">
        <f>SUM(G163:G167)</f>
        <v>689</v>
      </c>
      <c r="H168" s="57"/>
      <c r="I168" s="328" t="s">
        <v>163</v>
      </c>
      <c r="J168" s="338" t="s">
        <v>164</v>
      </c>
      <c r="K168" s="67">
        <v>200</v>
      </c>
      <c r="L168" s="69">
        <v>0.68</v>
      </c>
      <c r="M168" s="69">
        <v>0.3</v>
      </c>
      <c r="N168" s="69">
        <v>20.7</v>
      </c>
      <c r="O168" s="69">
        <v>88.2</v>
      </c>
      <c r="P168" s="241"/>
      <c r="Q168" s="272"/>
      <c r="R168" s="188"/>
      <c r="S168" s="189"/>
      <c r="T168" s="191"/>
      <c r="U168" s="190"/>
      <c r="V168" s="190"/>
      <c r="W168" s="190"/>
      <c r="X168" s="241"/>
      <c r="Y168" s="241"/>
    </row>
    <row r="169" spans="1:25" s="3" customFormat="1" ht="14.25" customHeight="1">
      <c r="A169" s="55"/>
      <c r="B169" s="49"/>
      <c r="C169" s="77"/>
      <c r="D169" s="57"/>
      <c r="E169" s="79"/>
      <c r="F169" s="57"/>
      <c r="G169" s="79"/>
      <c r="H169" s="57"/>
      <c r="I169" s="328" t="s">
        <v>178</v>
      </c>
      <c r="J169" s="351" t="s">
        <v>1</v>
      </c>
      <c r="K169" s="353">
        <v>30</v>
      </c>
      <c r="L169" s="69">
        <v>1.8</v>
      </c>
      <c r="M169" s="69">
        <v>0.3</v>
      </c>
      <c r="N169" s="69">
        <v>12.9</v>
      </c>
      <c r="O169" s="69">
        <v>63</v>
      </c>
      <c r="P169" s="241"/>
      <c r="Q169" s="272"/>
      <c r="R169" s="188"/>
      <c r="S169" s="189"/>
      <c r="T169" s="191"/>
      <c r="U169" s="190"/>
      <c r="V169" s="190"/>
      <c r="W169" s="190"/>
      <c r="X169" s="241"/>
      <c r="Y169" s="241"/>
    </row>
    <row r="170" spans="1:25" s="3" customFormat="1" ht="14.25" customHeight="1">
      <c r="A170" s="55"/>
      <c r="B170" s="314"/>
      <c r="C170" s="77"/>
      <c r="D170" s="89"/>
      <c r="E170" s="89"/>
      <c r="F170" s="89"/>
      <c r="G170" s="89"/>
      <c r="H170" s="57"/>
      <c r="I170" s="328" t="s">
        <v>178</v>
      </c>
      <c r="J170" s="338" t="s">
        <v>90</v>
      </c>
      <c r="K170" s="353">
        <v>30</v>
      </c>
      <c r="L170" s="69">
        <v>1.8</v>
      </c>
      <c r="M170" s="69">
        <v>0.3</v>
      </c>
      <c r="N170" s="69">
        <v>11.4</v>
      </c>
      <c r="O170" s="69">
        <v>57</v>
      </c>
      <c r="P170" s="241"/>
      <c r="Q170" s="272"/>
      <c r="R170" s="188"/>
      <c r="S170" s="189"/>
      <c r="T170" s="191"/>
      <c r="U170" s="190"/>
      <c r="V170" s="190"/>
      <c r="W170" s="190"/>
      <c r="X170" s="241"/>
      <c r="Y170" s="241"/>
    </row>
    <row r="171" spans="1:25" s="3" customFormat="1" ht="14.25" customHeight="1">
      <c r="A171" s="55"/>
      <c r="B171" s="314"/>
      <c r="C171" s="77"/>
      <c r="D171" s="89"/>
      <c r="E171" s="89"/>
      <c r="F171" s="89"/>
      <c r="G171" s="89"/>
      <c r="H171" s="57"/>
      <c r="I171" s="337"/>
      <c r="J171" s="354" t="s">
        <v>8</v>
      </c>
      <c r="K171" s="336">
        <f>SUM(K163:K170)</f>
        <v>825</v>
      </c>
      <c r="L171" s="337">
        <f>SUM(L163:L170)</f>
        <v>30.990000000000002</v>
      </c>
      <c r="M171" s="337">
        <f>SUM(M163:M170)</f>
        <v>24.16</v>
      </c>
      <c r="N171" s="337">
        <f>SUM(N163:N170)</f>
        <v>103.29</v>
      </c>
      <c r="O171" s="337">
        <f>SUM(O163:O170)</f>
        <v>764.78</v>
      </c>
      <c r="P171" s="241"/>
      <c r="Q171" s="272"/>
      <c r="R171" s="188"/>
      <c r="S171" s="189"/>
      <c r="T171" s="191"/>
      <c r="U171" s="190"/>
      <c r="V171" s="190"/>
      <c r="W171" s="190"/>
      <c r="X171" s="241"/>
      <c r="Y171" s="241"/>
    </row>
    <row r="172" spans="1:25" s="3" customFormat="1" ht="14.25" customHeight="1">
      <c r="A172" s="55"/>
      <c r="B172" s="314"/>
      <c r="C172" s="77"/>
      <c r="D172" s="57"/>
      <c r="E172" s="57"/>
      <c r="F172" s="57"/>
      <c r="G172" s="57"/>
      <c r="H172" s="79"/>
      <c r="I172" s="89"/>
      <c r="J172" s="359"/>
      <c r="K172" s="89"/>
      <c r="L172" s="80"/>
      <c r="M172" s="80"/>
      <c r="N172" s="80"/>
      <c r="O172" s="80"/>
      <c r="P172" s="241"/>
      <c r="Q172" s="272"/>
      <c r="R172" s="188"/>
      <c r="S172" s="189"/>
      <c r="T172" s="191"/>
      <c r="U172" s="190"/>
      <c r="V172" s="190"/>
      <c r="W172" s="190"/>
      <c r="X172" s="241"/>
      <c r="Y172" s="241"/>
    </row>
    <row r="173" spans="1:25" s="3" customFormat="1" ht="14.25" customHeight="1">
      <c r="A173" s="51"/>
      <c r="B173" s="52" t="s">
        <v>49</v>
      </c>
      <c r="C173" s="53"/>
      <c r="D173" s="54"/>
      <c r="E173" s="54"/>
      <c r="F173" s="54"/>
      <c r="G173" s="54"/>
      <c r="H173" s="79"/>
      <c r="I173" s="51"/>
      <c r="J173" s="52" t="s">
        <v>49</v>
      </c>
      <c r="K173" s="53"/>
      <c r="L173" s="54"/>
      <c r="M173" s="54"/>
      <c r="N173" s="54"/>
      <c r="O173" s="54"/>
      <c r="P173" s="241"/>
      <c r="Q173" s="272"/>
      <c r="R173" s="188"/>
      <c r="S173" s="189"/>
      <c r="T173" s="191"/>
      <c r="U173" s="190"/>
      <c r="V173" s="190"/>
      <c r="W173" s="190"/>
      <c r="X173" s="241"/>
      <c r="Y173" s="241"/>
    </row>
    <row r="174" spans="1:25" s="3" customFormat="1" ht="14.25" customHeight="1">
      <c r="A174" s="51"/>
      <c r="B174" s="52" t="s">
        <v>56</v>
      </c>
      <c r="C174" s="53"/>
      <c r="D174" s="89"/>
      <c r="E174" s="89"/>
      <c r="F174" s="89"/>
      <c r="G174" s="89"/>
      <c r="H174" s="79"/>
      <c r="I174" s="51"/>
      <c r="J174" s="52" t="s">
        <v>56</v>
      </c>
      <c r="K174" s="53"/>
      <c r="L174" s="54"/>
      <c r="M174" s="54"/>
      <c r="N174" s="54"/>
      <c r="O174" s="54"/>
      <c r="P174" s="241"/>
      <c r="Q174" s="272"/>
      <c r="R174" s="188"/>
      <c r="S174" s="189"/>
      <c r="T174" s="191"/>
      <c r="U174" s="190"/>
      <c r="V174" s="190"/>
      <c r="W174" s="190"/>
      <c r="X174" s="241"/>
      <c r="Y174" s="241"/>
    </row>
    <row r="175" spans="1:25" s="3" customFormat="1" ht="14.25" customHeight="1" thickBot="1">
      <c r="A175" s="51"/>
      <c r="B175" s="56" t="s">
        <v>345</v>
      </c>
      <c r="C175" s="53"/>
      <c r="D175" s="54"/>
      <c r="E175" s="54"/>
      <c r="F175" s="54"/>
      <c r="G175" s="54"/>
      <c r="H175" s="81"/>
      <c r="I175" s="51"/>
      <c r="J175" s="56" t="s">
        <v>345</v>
      </c>
      <c r="K175" s="53"/>
      <c r="L175" s="54"/>
      <c r="M175" s="54"/>
      <c r="N175" s="54"/>
      <c r="O175" s="54"/>
      <c r="P175" s="241"/>
      <c r="Q175" s="272"/>
      <c r="R175" s="188"/>
      <c r="S175" s="189"/>
      <c r="T175" s="191"/>
      <c r="U175" s="190"/>
      <c r="V175" s="190"/>
      <c r="W175" s="190"/>
      <c r="X175" s="241"/>
      <c r="Y175" s="241"/>
    </row>
    <row r="176" spans="1:25" s="3" customFormat="1" ht="14.25" customHeight="1">
      <c r="A176" s="511" t="s">
        <v>22</v>
      </c>
      <c r="B176" s="513" t="s">
        <v>23</v>
      </c>
      <c r="C176" s="515" t="s">
        <v>24</v>
      </c>
      <c r="D176" s="517" t="s">
        <v>25</v>
      </c>
      <c r="E176" s="518"/>
      <c r="F176" s="519"/>
      <c r="G176" s="520" t="s">
        <v>26</v>
      </c>
      <c r="H176" s="87"/>
      <c r="I176" s="503" t="s">
        <v>22</v>
      </c>
      <c r="J176" s="485" t="s">
        <v>23</v>
      </c>
      <c r="K176" s="483" t="s">
        <v>24</v>
      </c>
      <c r="L176" s="487" t="s">
        <v>25</v>
      </c>
      <c r="M176" s="488"/>
      <c r="N176" s="489"/>
      <c r="O176" s="505" t="s">
        <v>26</v>
      </c>
      <c r="P176" s="241"/>
      <c r="Q176" s="272"/>
      <c r="R176" s="188"/>
      <c r="S176" s="189"/>
      <c r="T176" s="191"/>
      <c r="U176" s="190"/>
      <c r="V176" s="190"/>
      <c r="W176" s="190"/>
      <c r="X176" s="241"/>
      <c r="Y176" s="241"/>
    </row>
    <row r="177" spans="1:25" s="3" customFormat="1" ht="14.25" customHeight="1" thickBot="1">
      <c r="A177" s="512"/>
      <c r="B177" s="514"/>
      <c r="C177" s="516"/>
      <c r="D177" s="360" t="s">
        <v>27</v>
      </c>
      <c r="E177" s="360" t="s">
        <v>28</v>
      </c>
      <c r="F177" s="361" t="s">
        <v>29</v>
      </c>
      <c r="G177" s="521"/>
      <c r="H177" s="79"/>
      <c r="I177" s="504"/>
      <c r="J177" s="486"/>
      <c r="K177" s="484"/>
      <c r="L177" s="59" t="s">
        <v>27</v>
      </c>
      <c r="M177" s="59" t="s">
        <v>28</v>
      </c>
      <c r="N177" s="60" t="s">
        <v>29</v>
      </c>
      <c r="O177" s="506"/>
      <c r="P177" s="241"/>
      <c r="Q177" s="272"/>
      <c r="R177" s="188"/>
      <c r="S177" s="189"/>
      <c r="T177" s="191"/>
      <c r="U177" s="190"/>
      <c r="V177" s="190"/>
      <c r="W177" s="190"/>
      <c r="X177" s="241"/>
      <c r="Y177" s="241"/>
    </row>
    <row r="178" spans="1:25" s="3" customFormat="1" ht="14.25" customHeight="1" thickBot="1">
      <c r="A178" s="322">
        <v>1</v>
      </c>
      <c r="B178" s="323">
        <v>2</v>
      </c>
      <c r="C178" s="324">
        <v>3</v>
      </c>
      <c r="D178" s="324">
        <v>4</v>
      </c>
      <c r="E178" s="324">
        <v>5</v>
      </c>
      <c r="F178" s="324">
        <v>6</v>
      </c>
      <c r="G178" s="325">
        <v>7</v>
      </c>
      <c r="H178" s="362"/>
      <c r="I178" s="322">
        <v>1</v>
      </c>
      <c r="J178" s="323">
        <v>2</v>
      </c>
      <c r="K178" s="324">
        <v>3</v>
      </c>
      <c r="L178" s="324">
        <v>4</v>
      </c>
      <c r="M178" s="324">
        <v>5</v>
      </c>
      <c r="N178" s="324">
        <v>6</v>
      </c>
      <c r="O178" s="325">
        <v>7</v>
      </c>
      <c r="P178" s="241"/>
      <c r="Q178" s="272"/>
      <c r="R178" s="188"/>
      <c r="S178" s="189"/>
      <c r="T178" s="191"/>
      <c r="U178" s="190"/>
      <c r="V178" s="190"/>
      <c r="W178" s="190"/>
      <c r="X178" s="241"/>
      <c r="Y178" s="241"/>
    </row>
    <row r="179" spans="1:25" s="3" customFormat="1" ht="14.25" customHeight="1">
      <c r="A179" s="62"/>
      <c r="B179" s="326" t="s">
        <v>57</v>
      </c>
      <c r="C179" s="63"/>
      <c r="D179" s="64"/>
      <c r="E179" s="64"/>
      <c r="F179" s="64"/>
      <c r="G179" s="64"/>
      <c r="H179" s="79"/>
      <c r="I179" s="62"/>
      <c r="J179" s="326" t="s">
        <v>57</v>
      </c>
      <c r="K179" s="63"/>
      <c r="L179" s="64"/>
      <c r="M179" s="64"/>
      <c r="N179" s="64"/>
      <c r="O179" s="64"/>
      <c r="P179" s="241"/>
      <c r="Q179" s="272"/>
      <c r="R179" s="188"/>
      <c r="S179" s="189"/>
      <c r="T179" s="191"/>
      <c r="U179" s="190"/>
      <c r="V179" s="190"/>
      <c r="W179" s="190"/>
      <c r="X179" s="241"/>
      <c r="Y179" s="241"/>
    </row>
    <row r="180" spans="1:25" s="3" customFormat="1" ht="14.25" customHeight="1">
      <c r="A180" s="61"/>
      <c r="B180" s="327" t="s">
        <v>10</v>
      </c>
      <c r="C180" s="61"/>
      <c r="D180" s="66"/>
      <c r="E180" s="66"/>
      <c r="F180" s="66"/>
      <c r="G180" s="67"/>
      <c r="H180" s="79"/>
      <c r="I180" s="61"/>
      <c r="J180" s="327" t="s">
        <v>88</v>
      </c>
      <c r="K180" s="61"/>
      <c r="L180" s="66"/>
      <c r="M180" s="66"/>
      <c r="N180" s="66"/>
      <c r="O180" s="67"/>
      <c r="P180" s="241"/>
      <c r="Q180" s="272"/>
      <c r="R180" s="188"/>
      <c r="S180" s="189"/>
      <c r="T180" s="191"/>
      <c r="U180" s="190"/>
      <c r="V180" s="190"/>
      <c r="W180" s="190"/>
      <c r="X180" s="241"/>
      <c r="Y180" s="241"/>
    </row>
    <row r="181" spans="1:25" s="3" customFormat="1" ht="14.25" customHeight="1">
      <c r="A181" s="328" t="s">
        <v>250</v>
      </c>
      <c r="B181" s="68" t="s">
        <v>210</v>
      </c>
      <c r="C181" s="61">
        <v>200</v>
      </c>
      <c r="D181" s="69">
        <v>1.8</v>
      </c>
      <c r="E181" s="69">
        <v>0.4</v>
      </c>
      <c r="F181" s="69">
        <v>16.2</v>
      </c>
      <c r="G181" s="69">
        <v>86</v>
      </c>
      <c r="H181" s="81"/>
      <c r="I181" s="328" t="s">
        <v>202</v>
      </c>
      <c r="J181" s="351" t="s">
        <v>374</v>
      </c>
      <c r="K181" s="67">
        <v>100</v>
      </c>
      <c r="L181" s="69">
        <v>2.6</v>
      </c>
      <c r="M181" s="69">
        <v>10.1</v>
      </c>
      <c r="N181" s="69">
        <v>10.3</v>
      </c>
      <c r="O181" s="69">
        <v>142.8</v>
      </c>
      <c r="P181" s="241"/>
      <c r="Q181" s="272"/>
      <c r="R181" s="188"/>
      <c r="S181" s="189"/>
      <c r="T181" s="191"/>
      <c r="U181" s="190"/>
      <c r="V181" s="190"/>
      <c r="W181" s="190"/>
      <c r="X181" s="241"/>
      <c r="Y181" s="241"/>
    </row>
    <row r="182" spans="1:25" s="3" customFormat="1" ht="14.25" customHeight="1">
      <c r="A182" s="328" t="s">
        <v>178</v>
      </c>
      <c r="B182" s="68" t="s">
        <v>350</v>
      </c>
      <c r="C182" s="61">
        <v>150</v>
      </c>
      <c r="D182" s="69">
        <v>2.9</v>
      </c>
      <c r="E182" s="69">
        <v>3.5</v>
      </c>
      <c r="F182" s="69">
        <v>13.4</v>
      </c>
      <c r="G182" s="69">
        <v>145.5</v>
      </c>
      <c r="H182" s="88"/>
      <c r="I182" s="328" t="s">
        <v>117</v>
      </c>
      <c r="J182" s="351" t="s">
        <v>378</v>
      </c>
      <c r="K182" s="67">
        <v>200</v>
      </c>
      <c r="L182" s="69">
        <v>1.2</v>
      </c>
      <c r="M182" s="69">
        <v>4</v>
      </c>
      <c r="N182" s="69">
        <v>7.3</v>
      </c>
      <c r="O182" s="69">
        <v>76.2</v>
      </c>
      <c r="P182" s="241"/>
      <c r="Q182" s="272"/>
      <c r="R182" s="188"/>
      <c r="S182" s="189"/>
      <c r="T182" s="191"/>
      <c r="U182" s="190"/>
      <c r="V182" s="190"/>
      <c r="W182" s="190"/>
      <c r="X182" s="241"/>
      <c r="Y182" s="241"/>
    </row>
    <row r="183" spans="1:25" s="3" customFormat="1" ht="14.25" customHeight="1">
      <c r="A183" s="328" t="s">
        <v>178</v>
      </c>
      <c r="B183" s="329" t="s">
        <v>74</v>
      </c>
      <c r="C183" s="73">
        <v>100</v>
      </c>
      <c r="D183" s="363">
        <v>1.4</v>
      </c>
      <c r="E183" s="330">
        <v>0</v>
      </c>
      <c r="F183" s="363">
        <v>6.5</v>
      </c>
      <c r="G183" s="330">
        <v>38.4</v>
      </c>
      <c r="H183" s="81"/>
      <c r="I183" s="160"/>
      <c r="J183" s="154" t="s">
        <v>260</v>
      </c>
      <c r="K183" s="298">
        <v>25</v>
      </c>
      <c r="L183" s="156">
        <v>6.8</v>
      </c>
      <c r="M183" s="156">
        <v>4.8</v>
      </c>
      <c r="N183" s="156">
        <v>0</v>
      </c>
      <c r="O183" s="156">
        <v>70</v>
      </c>
      <c r="P183" s="241"/>
      <c r="Q183" s="272"/>
      <c r="R183" s="188"/>
      <c r="S183" s="189"/>
      <c r="T183" s="191"/>
      <c r="U183" s="190"/>
      <c r="V183" s="190"/>
      <c r="W183" s="190"/>
      <c r="X183" s="241"/>
      <c r="Y183" s="241"/>
    </row>
    <row r="184" spans="1:25" s="3" customFormat="1" ht="14.25" customHeight="1">
      <c r="A184" s="328" t="s">
        <v>376</v>
      </c>
      <c r="B184" s="316" t="s">
        <v>212</v>
      </c>
      <c r="C184" s="61" t="s">
        <v>156</v>
      </c>
      <c r="D184" s="69">
        <v>10.98</v>
      </c>
      <c r="E184" s="69">
        <v>5.08</v>
      </c>
      <c r="F184" s="69">
        <v>36.44</v>
      </c>
      <c r="G184" s="69">
        <v>271</v>
      </c>
      <c r="H184" s="58"/>
      <c r="I184" s="328" t="s">
        <v>47</v>
      </c>
      <c r="J184" s="351" t="s">
        <v>99</v>
      </c>
      <c r="K184" s="155" t="s">
        <v>156</v>
      </c>
      <c r="L184" s="156">
        <v>13.8</v>
      </c>
      <c r="M184" s="156">
        <v>12.45</v>
      </c>
      <c r="N184" s="156">
        <v>36.05</v>
      </c>
      <c r="O184" s="156">
        <v>341</v>
      </c>
      <c r="P184" s="241"/>
      <c r="Q184" s="272"/>
      <c r="R184" s="188"/>
      <c r="S184" s="189"/>
      <c r="T184" s="191"/>
      <c r="U184" s="190"/>
      <c r="V184" s="190"/>
      <c r="W184" s="190"/>
      <c r="X184" s="241"/>
      <c r="Y184" s="241"/>
    </row>
    <row r="185" spans="1:25" s="3" customFormat="1" ht="14.25" customHeight="1">
      <c r="A185" s="328" t="s">
        <v>224</v>
      </c>
      <c r="B185" s="364" t="s">
        <v>379</v>
      </c>
      <c r="C185" s="61">
        <v>200</v>
      </c>
      <c r="D185" s="71">
        <v>0.4</v>
      </c>
      <c r="E185" s="71">
        <v>0</v>
      </c>
      <c r="F185" s="71">
        <v>9.1</v>
      </c>
      <c r="G185" s="69">
        <v>37.9</v>
      </c>
      <c r="H185" s="284"/>
      <c r="I185" s="328" t="s">
        <v>108</v>
      </c>
      <c r="J185" s="351" t="s">
        <v>366</v>
      </c>
      <c r="K185" s="67">
        <v>200</v>
      </c>
      <c r="L185" s="69">
        <v>0.4</v>
      </c>
      <c r="M185" s="69">
        <v>0.1</v>
      </c>
      <c r="N185" s="69">
        <v>34</v>
      </c>
      <c r="O185" s="69">
        <v>141.2</v>
      </c>
      <c r="P185" s="241"/>
      <c r="Q185" s="272"/>
      <c r="R185" s="188"/>
      <c r="S185" s="189"/>
      <c r="T185" s="191"/>
      <c r="U185" s="190"/>
      <c r="V185" s="190"/>
      <c r="W185" s="190"/>
      <c r="X185" s="241"/>
      <c r="Y185" s="241"/>
    </row>
    <row r="186" spans="1:25" s="3" customFormat="1" ht="14.25" customHeight="1">
      <c r="A186" s="328" t="s">
        <v>178</v>
      </c>
      <c r="B186" s="68" t="s">
        <v>1</v>
      </c>
      <c r="C186" s="73">
        <v>30</v>
      </c>
      <c r="D186" s="71">
        <v>1.8</v>
      </c>
      <c r="E186" s="69">
        <v>0.3</v>
      </c>
      <c r="F186" s="71">
        <v>12.9</v>
      </c>
      <c r="G186" s="69">
        <v>63</v>
      </c>
      <c r="H186" s="341"/>
      <c r="I186" s="328" t="s">
        <v>178</v>
      </c>
      <c r="J186" s="351" t="s">
        <v>1</v>
      </c>
      <c r="K186" s="353">
        <v>30</v>
      </c>
      <c r="L186" s="69">
        <v>1.8</v>
      </c>
      <c r="M186" s="69">
        <v>0.3</v>
      </c>
      <c r="N186" s="69">
        <v>12.9</v>
      </c>
      <c r="O186" s="69">
        <v>63</v>
      </c>
      <c r="P186" s="241"/>
      <c r="Q186" s="272"/>
      <c r="R186" s="188"/>
      <c r="S186" s="189"/>
      <c r="T186" s="191"/>
      <c r="U186" s="190"/>
      <c r="V186" s="190"/>
      <c r="W186" s="190"/>
      <c r="X186" s="241"/>
      <c r="Y186" s="241"/>
    </row>
    <row r="187" spans="1:25" s="3" customFormat="1" ht="14.25" customHeight="1">
      <c r="A187" s="65"/>
      <c r="B187" s="327" t="s">
        <v>8</v>
      </c>
      <c r="C187" s="336">
        <v>872</v>
      </c>
      <c r="D187" s="337">
        <f>SUM(D181:D186)</f>
        <v>19.279999999999998</v>
      </c>
      <c r="E187" s="337">
        <f>SUM(E181:E186)</f>
        <v>9.280000000000001</v>
      </c>
      <c r="F187" s="337">
        <f>SUM(F181:F186)</f>
        <v>94.53999999999999</v>
      </c>
      <c r="G187" s="337">
        <f>SUM(G181:G186)</f>
        <v>641.8</v>
      </c>
      <c r="H187" s="58"/>
      <c r="I187" s="328" t="s">
        <v>178</v>
      </c>
      <c r="J187" s="338" t="s">
        <v>90</v>
      </c>
      <c r="K187" s="353">
        <v>30</v>
      </c>
      <c r="L187" s="69">
        <v>1.8</v>
      </c>
      <c r="M187" s="69">
        <v>0.3</v>
      </c>
      <c r="N187" s="69">
        <v>11.4</v>
      </c>
      <c r="O187" s="69">
        <v>57</v>
      </c>
      <c r="P187" s="241"/>
      <c r="Q187" s="272"/>
      <c r="R187" s="188"/>
      <c r="S187" s="189"/>
      <c r="T187" s="191"/>
      <c r="U187" s="190"/>
      <c r="V187" s="190"/>
      <c r="W187" s="190"/>
      <c r="X187" s="241"/>
      <c r="Y187" s="241"/>
    </row>
    <row r="188" spans="1:25" s="3" customFormat="1" ht="14.25" customHeight="1">
      <c r="A188" s="75"/>
      <c r="B188" s="314"/>
      <c r="C188" s="75"/>
      <c r="D188" s="81"/>
      <c r="E188" s="81"/>
      <c r="F188" s="81"/>
      <c r="G188" s="81"/>
      <c r="H188" s="58"/>
      <c r="I188" s="337"/>
      <c r="J188" s="354" t="s">
        <v>8</v>
      </c>
      <c r="K188" s="336">
        <f>SUM(K181:K187)</f>
        <v>585</v>
      </c>
      <c r="L188" s="337">
        <f>SUM(L181:L187)</f>
        <v>28.4</v>
      </c>
      <c r="M188" s="337">
        <f>SUM(M181:M187)</f>
        <v>32.05</v>
      </c>
      <c r="N188" s="337">
        <f>SUM(N181:N187)</f>
        <v>111.95000000000002</v>
      </c>
      <c r="O188" s="337">
        <f>SUM(O181:O187)</f>
        <v>891.2</v>
      </c>
      <c r="P188" s="241"/>
      <c r="Q188" s="272"/>
      <c r="R188" s="188"/>
      <c r="S188" s="189"/>
      <c r="T188" s="191"/>
      <c r="U188" s="190"/>
      <c r="V188" s="190"/>
      <c r="W188" s="190"/>
      <c r="X188" s="241"/>
      <c r="Y188" s="241"/>
    </row>
    <row r="189" spans="1:25" s="3" customFormat="1" ht="14.25" customHeight="1">
      <c r="A189" s="75"/>
      <c r="B189" s="314"/>
      <c r="C189" s="75"/>
      <c r="D189" s="81"/>
      <c r="E189" s="81"/>
      <c r="F189" s="81"/>
      <c r="G189" s="81"/>
      <c r="H189" s="58"/>
      <c r="I189" s="81"/>
      <c r="J189" s="350"/>
      <c r="K189" s="365"/>
      <c r="L189" s="81"/>
      <c r="M189" s="81"/>
      <c r="N189" s="81"/>
      <c r="O189" s="81"/>
      <c r="P189" s="241"/>
      <c r="Q189" s="272"/>
      <c r="R189" s="188"/>
      <c r="S189" s="189"/>
      <c r="T189" s="191"/>
      <c r="U189" s="190"/>
      <c r="V189" s="190"/>
      <c r="W189" s="190"/>
      <c r="X189" s="241"/>
      <c r="Y189" s="241"/>
    </row>
    <row r="190" spans="1:25" s="3" customFormat="1" ht="14.25" customHeight="1">
      <c r="A190" s="75"/>
      <c r="B190" s="314"/>
      <c r="C190" s="75"/>
      <c r="D190" s="81"/>
      <c r="E190" s="81"/>
      <c r="F190" s="81"/>
      <c r="G190" s="81"/>
      <c r="H190" s="58"/>
      <c r="I190" s="58"/>
      <c r="J190" s="366"/>
      <c r="K190" s="58"/>
      <c r="L190" s="90"/>
      <c r="M190" s="90"/>
      <c r="N190" s="90"/>
      <c r="O190" s="90"/>
      <c r="P190" s="241"/>
      <c r="Q190" s="272"/>
      <c r="R190" s="188"/>
      <c r="S190" s="189"/>
      <c r="T190" s="191"/>
      <c r="U190" s="190"/>
      <c r="V190" s="190"/>
      <c r="W190" s="190"/>
      <c r="X190" s="241"/>
      <c r="Y190" s="241"/>
    </row>
    <row r="191" spans="1:25" s="3" customFormat="1" ht="14.25" customHeight="1">
      <c r="A191" s="51"/>
      <c r="B191" s="52" t="s">
        <v>58</v>
      </c>
      <c r="C191" s="53"/>
      <c r="D191" s="54"/>
      <c r="E191" s="54"/>
      <c r="F191" s="54"/>
      <c r="G191" s="54"/>
      <c r="H191" s="58"/>
      <c r="I191" s="51"/>
      <c r="J191" s="52" t="s">
        <v>58</v>
      </c>
      <c r="K191" s="53"/>
      <c r="L191" s="54"/>
      <c r="M191" s="54"/>
      <c r="N191" s="54"/>
      <c r="O191" s="54"/>
      <c r="P191" s="241"/>
      <c r="Q191" s="272"/>
      <c r="R191" s="188"/>
      <c r="S191" s="189"/>
      <c r="T191" s="191"/>
      <c r="U191" s="190"/>
      <c r="V191" s="190"/>
      <c r="W191" s="190"/>
      <c r="X191" s="241"/>
      <c r="Y191" s="241"/>
    </row>
    <row r="192" spans="1:25" s="3" customFormat="1" ht="14.25" customHeight="1">
      <c r="A192" s="51"/>
      <c r="B192" s="52" t="s">
        <v>59</v>
      </c>
      <c r="C192" s="53"/>
      <c r="D192" s="89"/>
      <c r="E192" s="89"/>
      <c r="F192" s="89"/>
      <c r="G192" s="89"/>
      <c r="H192" s="58"/>
      <c r="I192" s="51"/>
      <c r="J192" s="52" t="s">
        <v>59</v>
      </c>
      <c r="K192" s="53"/>
      <c r="L192" s="54"/>
      <c r="M192" s="54"/>
      <c r="N192" s="54"/>
      <c r="O192" s="54"/>
      <c r="P192" s="241"/>
      <c r="Q192" s="272"/>
      <c r="R192" s="188"/>
      <c r="S192" s="189"/>
      <c r="T192" s="191"/>
      <c r="U192" s="190"/>
      <c r="V192" s="190"/>
      <c r="W192" s="190"/>
      <c r="X192" s="241"/>
      <c r="Y192" s="241"/>
    </row>
    <row r="193" spans="1:25" s="3" customFormat="1" ht="14.25" customHeight="1" thickBot="1">
      <c r="A193" s="51"/>
      <c r="B193" s="56" t="s">
        <v>345</v>
      </c>
      <c r="C193" s="53"/>
      <c r="D193" s="54"/>
      <c r="E193" s="54"/>
      <c r="F193" s="54"/>
      <c r="G193" s="54"/>
      <c r="H193" s="78"/>
      <c r="I193" s="51"/>
      <c r="J193" s="56" t="s">
        <v>345</v>
      </c>
      <c r="K193" s="53"/>
      <c r="L193" s="54"/>
      <c r="M193" s="54"/>
      <c r="N193" s="54"/>
      <c r="O193" s="54"/>
      <c r="P193" s="241"/>
      <c r="Q193" s="272"/>
      <c r="R193" s="188"/>
      <c r="S193" s="189"/>
      <c r="T193" s="191"/>
      <c r="U193" s="190"/>
      <c r="V193" s="190"/>
      <c r="W193" s="190"/>
      <c r="X193" s="241"/>
      <c r="Y193" s="241"/>
    </row>
    <row r="194" spans="1:25" s="3" customFormat="1" ht="14.25" customHeight="1">
      <c r="A194" s="503" t="s">
        <v>22</v>
      </c>
      <c r="B194" s="503" t="s">
        <v>23</v>
      </c>
      <c r="C194" s="483" t="s">
        <v>24</v>
      </c>
      <c r="D194" s="487" t="s">
        <v>25</v>
      </c>
      <c r="E194" s="488"/>
      <c r="F194" s="489"/>
      <c r="G194" s="490" t="s">
        <v>26</v>
      </c>
      <c r="H194" s="57"/>
      <c r="I194" s="503" t="s">
        <v>22</v>
      </c>
      <c r="J194" s="503" t="s">
        <v>23</v>
      </c>
      <c r="K194" s="483" t="s">
        <v>24</v>
      </c>
      <c r="L194" s="487" t="s">
        <v>25</v>
      </c>
      <c r="M194" s="488"/>
      <c r="N194" s="489"/>
      <c r="O194" s="490" t="s">
        <v>26</v>
      </c>
      <c r="P194" s="241"/>
      <c r="Q194" s="272"/>
      <c r="R194" s="188"/>
      <c r="S194" s="189"/>
      <c r="T194" s="191"/>
      <c r="U194" s="190"/>
      <c r="V194" s="190"/>
      <c r="W194" s="190"/>
      <c r="X194" s="241"/>
      <c r="Y194" s="241"/>
    </row>
    <row r="195" spans="1:25" s="3" customFormat="1" ht="14.25" customHeight="1" thickBot="1">
      <c r="A195" s="504"/>
      <c r="B195" s="504"/>
      <c r="C195" s="484"/>
      <c r="D195" s="285" t="s">
        <v>27</v>
      </c>
      <c r="E195" s="285" t="s">
        <v>28</v>
      </c>
      <c r="F195" s="286" t="s">
        <v>29</v>
      </c>
      <c r="G195" s="491"/>
      <c r="H195" s="79"/>
      <c r="I195" s="504"/>
      <c r="J195" s="504"/>
      <c r="K195" s="484"/>
      <c r="L195" s="285" t="s">
        <v>27</v>
      </c>
      <c r="M195" s="285" t="s">
        <v>28</v>
      </c>
      <c r="N195" s="286" t="s">
        <v>29</v>
      </c>
      <c r="O195" s="491"/>
      <c r="P195" s="241"/>
      <c r="Q195" s="272"/>
      <c r="R195" s="188"/>
      <c r="S195" s="189"/>
      <c r="T195" s="191"/>
      <c r="U195" s="190"/>
      <c r="V195" s="190"/>
      <c r="W195" s="190"/>
      <c r="X195" s="241"/>
      <c r="Y195" s="241"/>
    </row>
    <row r="196" spans="1:25" s="3" customFormat="1" ht="14.25" customHeight="1" thickBot="1">
      <c r="A196" s="322">
        <v>1</v>
      </c>
      <c r="B196" s="323">
        <v>2</v>
      </c>
      <c r="C196" s="324">
        <v>3</v>
      </c>
      <c r="D196" s="324">
        <v>4</v>
      </c>
      <c r="E196" s="324">
        <v>5</v>
      </c>
      <c r="F196" s="324">
        <v>6</v>
      </c>
      <c r="G196" s="325">
        <v>7</v>
      </c>
      <c r="H196" s="79"/>
      <c r="I196" s="322">
        <v>1</v>
      </c>
      <c r="J196" s="323">
        <v>2</v>
      </c>
      <c r="K196" s="324">
        <v>3</v>
      </c>
      <c r="L196" s="324">
        <v>4</v>
      </c>
      <c r="M196" s="324">
        <v>5</v>
      </c>
      <c r="N196" s="324">
        <v>6</v>
      </c>
      <c r="O196" s="325">
        <v>7</v>
      </c>
      <c r="P196" s="241"/>
      <c r="Q196" s="272"/>
      <c r="R196" s="188"/>
      <c r="S196" s="189"/>
      <c r="T196" s="191"/>
      <c r="U196" s="190"/>
      <c r="V196" s="190"/>
      <c r="W196" s="190"/>
      <c r="X196" s="241"/>
      <c r="Y196" s="241"/>
    </row>
    <row r="197" spans="1:25" s="3" customFormat="1" ht="14.25" customHeight="1">
      <c r="A197" s="62"/>
      <c r="B197" s="326" t="s">
        <v>60</v>
      </c>
      <c r="C197" s="63"/>
      <c r="D197" s="64"/>
      <c r="E197" s="64"/>
      <c r="F197" s="64"/>
      <c r="G197" s="64"/>
      <c r="H197" s="79"/>
      <c r="I197" s="62"/>
      <c r="J197" s="326" t="s">
        <v>60</v>
      </c>
      <c r="K197" s="63"/>
      <c r="L197" s="64"/>
      <c r="M197" s="64"/>
      <c r="N197" s="64"/>
      <c r="O197" s="64"/>
      <c r="P197" s="241"/>
      <c r="Q197" s="272"/>
      <c r="R197" s="188"/>
      <c r="S197" s="189"/>
      <c r="T197" s="191"/>
      <c r="U197" s="190"/>
      <c r="V197" s="190"/>
      <c r="W197" s="190"/>
      <c r="X197" s="241"/>
      <c r="Y197" s="241"/>
    </row>
    <row r="198" spans="1:25" s="3" customFormat="1" ht="14.25" customHeight="1">
      <c r="A198" s="61"/>
      <c r="B198" s="327" t="s">
        <v>10</v>
      </c>
      <c r="C198" s="61"/>
      <c r="D198" s="66"/>
      <c r="E198" s="66"/>
      <c r="F198" s="66"/>
      <c r="G198" s="67"/>
      <c r="H198" s="57"/>
      <c r="I198" s="61"/>
      <c r="J198" s="327" t="s">
        <v>88</v>
      </c>
      <c r="K198" s="61"/>
      <c r="L198" s="66"/>
      <c r="M198" s="66"/>
      <c r="N198" s="66"/>
      <c r="O198" s="67"/>
      <c r="P198" s="241"/>
      <c r="Q198" s="272"/>
      <c r="R198" s="188"/>
      <c r="S198" s="189"/>
      <c r="T198" s="191"/>
      <c r="U198" s="190"/>
      <c r="V198" s="191"/>
      <c r="W198" s="190"/>
      <c r="X198" s="241"/>
      <c r="Y198" s="241"/>
    </row>
    <row r="199" spans="1:25" s="3" customFormat="1" ht="14.25" customHeight="1">
      <c r="A199" s="111" t="s">
        <v>332</v>
      </c>
      <c r="B199" s="68" t="s">
        <v>337</v>
      </c>
      <c r="C199" s="61">
        <v>80</v>
      </c>
      <c r="D199" s="367">
        <v>2.6</v>
      </c>
      <c r="E199" s="367">
        <v>6.26</v>
      </c>
      <c r="F199" s="367">
        <v>21.96</v>
      </c>
      <c r="G199" s="367">
        <v>159</v>
      </c>
      <c r="H199" s="58"/>
      <c r="I199" s="328" t="s">
        <v>94</v>
      </c>
      <c r="J199" s="151" t="s">
        <v>93</v>
      </c>
      <c r="K199" s="61">
        <v>100</v>
      </c>
      <c r="L199" s="69">
        <v>2.7</v>
      </c>
      <c r="M199" s="69">
        <v>7</v>
      </c>
      <c r="N199" s="69">
        <v>9.552</v>
      </c>
      <c r="O199" s="69">
        <v>112.7</v>
      </c>
      <c r="P199" s="241"/>
      <c r="Q199" s="213"/>
      <c r="R199" s="192"/>
      <c r="S199" s="193"/>
      <c r="T199" s="201"/>
      <c r="U199" s="194"/>
      <c r="V199" s="194"/>
      <c r="W199" s="194"/>
      <c r="X199" s="241"/>
      <c r="Y199" s="241"/>
    </row>
    <row r="200" spans="1:25" s="3" customFormat="1" ht="14.25" customHeight="1">
      <c r="A200" s="328" t="s">
        <v>61</v>
      </c>
      <c r="B200" s="316" t="s">
        <v>380</v>
      </c>
      <c r="C200" s="61" t="s">
        <v>347</v>
      </c>
      <c r="D200" s="71">
        <v>5.1</v>
      </c>
      <c r="E200" s="69">
        <v>8</v>
      </c>
      <c r="F200" s="74">
        <v>32</v>
      </c>
      <c r="G200" s="69">
        <v>221.5</v>
      </c>
      <c r="H200" s="79"/>
      <c r="I200" s="328" t="s">
        <v>381</v>
      </c>
      <c r="J200" s="68" t="s">
        <v>285</v>
      </c>
      <c r="K200" s="61">
        <v>200</v>
      </c>
      <c r="L200" s="156">
        <v>1.44</v>
      </c>
      <c r="M200" s="156">
        <v>3.9</v>
      </c>
      <c r="N200" s="156">
        <v>8.7</v>
      </c>
      <c r="O200" s="156">
        <v>83</v>
      </c>
      <c r="P200" s="241"/>
      <c r="Q200" s="275"/>
      <c r="R200" s="192"/>
      <c r="S200" s="188"/>
      <c r="T200" s="192"/>
      <c r="U200" s="188"/>
      <c r="V200" s="192"/>
      <c r="W200" s="192"/>
      <c r="X200" s="241"/>
      <c r="Y200" s="241"/>
    </row>
    <row r="201" spans="1:25" s="3" customFormat="1" ht="14.25" customHeight="1">
      <c r="A201" s="328" t="s">
        <v>174</v>
      </c>
      <c r="B201" s="68" t="s">
        <v>175</v>
      </c>
      <c r="C201" s="61">
        <v>30</v>
      </c>
      <c r="D201" s="69">
        <v>7</v>
      </c>
      <c r="E201" s="69">
        <v>8.8</v>
      </c>
      <c r="F201" s="69">
        <v>0</v>
      </c>
      <c r="G201" s="69">
        <v>107.5</v>
      </c>
      <c r="H201" s="79"/>
      <c r="I201" s="328"/>
      <c r="J201" s="154" t="s">
        <v>245</v>
      </c>
      <c r="K201" s="298">
        <v>25</v>
      </c>
      <c r="L201" s="156">
        <v>6.8</v>
      </c>
      <c r="M201" s="156">
        <v>4.8</v>
      </c>
      <c r="N201" s="156">
        <v>0</v>
      </c>
      <c r="O201" s="156">
        <v>70</v>
      </c>
      <c r="P201" s="241"/>
      <c r="Q201" s="240"/>
      <c r="R201" s="197" t="s">
        <v>36</v>
      </c>
      <c r="S201" s="198"/>
      <c r="T201" s="199"/>
      <c r="U201" s="199"/>
      <c r="V201" s="199"/>
      <c r="W201" s="199"/>
      <c r="X201" s="241"/>
      <c r="Y201" s="241"/>
    </row>
    <row r="202" spans="1:25" s="3" customFormat="1" ht="14.25" customHeight="1">
      <c r="A202" s="328" t="s">
        <v>178</v>
      </c>
      <c r="B202" s="68" t="s">
        <v>382</v>
      </c>
      <c r="C202" s="61">
        <v>200</v>
      </c>
      <c r="D202" s="69">
        <v>7.2</v>
      </c>
      <c r="E202" s="69">
        <v>6.4</v>
      </c>
      <c r="F202" s="69">
        <v>12</v>
      </c>
      <c r="G202" s="69">
        <v>115.2</v>
      </c>
      <c r="H202" s="340"/>
      <c r="I202" s="328" t="s">
        <v>206</v>
      </c>
      <c r="J202" s="68" t="s">
        <v>383</v>
      </c>
      <c r="K202" s="61">
        <v>90</v>
      </c>
      <c r="L202" s="69">
        <v>14.4</v>
      </c>
      <c r="M202" s="69">
        <v>3.3</v>
      </c>
      <c r="N202" s="69">
        <v>10.1</v>
      </c>
      <c r="O202" s="69">
        <v>127.1</v>
      </c>
      <c r="P202" s="241"/>
      <c r="Q202" s="240"/>
      <c r="R202" s="197" t="s">
        <v>41</v>
      </c>
      <c r="S202" s="198"/>
      <c r="T202" s="199"/>
      <c r="U202" s="199"/>
      <c r="V202" s="199"/>
      <c r="W202" s="199"/>
      <c r="X202" s="241"/>
      <c r="Y202" s="241"/>
    </row>
    <row r="203" spans="1:25" s="3" customFormat="1" ht="14.25" customHeight="1" thickBot="1">
      <c r="A203" s="160" t="s">
        <v>193</v>
      </c>
      <c r="B203" s="154" t="s">
        <v>194</v>
      </c>
      <c r="C203" s="155">
        <v>200</v>
      </c>
      <c r="D203" s="302">
        <v>3.8</v>
      </c>
      <c r="E203" s="302">
        <v>3.5</v>
      </c>
      <c r="F203" s="302">
        <v>11.1</v>
      </c>
      <c r="G203" s="156">
        <v>91.2</v>
      </c>
      <c r="H203" s="368"/>
      <c r="I203" s="328" t="s">
        <v>189</v>
      </c>
      <c r="J203" s="68" t="s">
        <v>6</v>
      </c>
      <c r="K203" s="61">
        <v>150</v>
      </c>
      <c r="L203" s="69">
        <v>3.6</v>
      </c>
      <c r="M203" s="69">
        <v>5.4</v>
      </c>
      <c r="N203" s="69">
        <v>36.4</v>
      </c>
      <c r="O203" s="69">
        <v>208.7</v>
      </c>
      <c r="P203" s="241"/>
      <c r="Q203" s="240"/>
      <c r="R203" s="200" t="s">
        <v>154</v>
      </c>
      <c r="S203" s="198"/>
      <c r="T203" s="199"/>
      <c r="U203" s="199"/>
      <c r="V203" s="199"/>
      <c r="W203" s="199"/>
      <c r="X203" s="241"/>
      <c r="Y203" s="241"/>
    </row>
    <row r="204" spans="1:25" s="3" customFormat="1" ht="14.25" customHeight="1">
      <c r="A204" s="65"/>
      <c r="B204" s="327" t="s">
        <v>8</v>
      </c>
      <c r="C204" s="336">
        <v>640</v>
      </c>
      <c r="D204" s="337">
        <f>SUM(D199:D203)</f>
        <v>25.7</v>
      </c>
      <c r="E204" s="337">
        <f>SUM(E199:E203)</f>
        <v>32.96</v>
      </c>
      <c r="F204" s="337">
        <f>SUM(F199:F203)</f>
        <v>77.06</v>
      </c>
      <c r="G204" s="337">
        <f>SUM(G199:G203)</f>
        <v>694.4000000000001</v>
      </c>
      <c r="H204" s="57"/>
      <c r="I204" s="328" t="s">
        <v>92</v>
      </c>
      <c r="J204" s="68" t="s">
        <v>384</v>
      </c>
      <c r="K204" s="61">
        <v>200</v>
      </c>
      <c r="L204" s="69">
        <v>0.1</v>
      </c>
      <c r="M204" s="69">
        <v>0.1</v>
      </c>
      <c r="N204" s="69">
        <v>27.9</v>
      </c>
      <c r="O204" s="69">
        <v>114.6</v>
      </c>
      <c r="P204" s="241"/>
      <c r="Q204" s="509" t="s">
        <v>22</v>
      </c>
      <c r="R204" s="494" t="s">
        <v>23</v>
      </c>
      <c r="S204" s="496" t="s">
        <v>24</v>
      </c>
      <c r="T204" s="498" t="s">
        <v>26</v>
      </c>
      <c r="U204" s="500" t="s">
        <v>25</v>
      </c>
      <c r="V204" s="501"/>
      <c r="W204" s="502"/>
      <c r="X204" s="241"/>
      <c r="Y204" s="241"/>
    </row>
    <row r="205" spans="1:25" s="3" customFormat="1" ht="14.25" customHeight="1" thickBot="1">
      <c r="A205" s="65"/>
      <c r="B205" s="327"/>
      <c r="C205" s="65"/>
      <c r="D205" s="83"/>
      <c r="E205" s="83"/>
      <c r="F205" s="83"/>
      <c r="G205" s="337"/>
      <c r="H205" s="57"/>
      <c r="I205" s="328" t="s">
        <v>178</v>
      </c>
      <c r="J205" s="68" t="s">
        <v>1</v>
      </c>
      <c r="K205" s="73">
        <v>30</v>
      </c>
      <c r="L205" s="71">
        <v>1.8</v>
      </c>
      <c r="M205" s="69">
        <v>0.3</v>
      </c>
      <c r="N205" s="71">
        <v>12.9</v>
      </c>
      <c r="O205" s="69">
        <v>63</v>
      </c>
      <c r="P205" s="241"/>
      <c r="Q205" s="510"/>
      <c r="R205" s="495"/>
      <c r="S205" s="497"/>
      <c r="T205" s="499"/>
      <c r="U205" s="170" t="s">
        <v>27</v>
      </c>
      <c r="V205" s="170" t="s">
        <v>28</v>
      </c>
      <c r="W205" s="171" t="s">
        <v>29</v>
      </c>
      <c r="X205" s="241"/>
      <c r="Y205" s="241"/>
    </row>
    <row r="206" spans="1:25" s="3" customFormat="1" ht="14.25" customHeight="1" thickBot="1">
      <c r="A206" s="55"/>
      <c r="B206" s="49"/>
      <c r="C206" s="77"/>
      <c r="D206" s="57"/>
      <c r="E206" s="79"/>
      <c r="F206" s="57"/>
      <c r="G206" s="79"/>
      <c r="H206" s="79"/>
      <c r="I206" s="328" t="s">
        <v>178</v>
      </c>
      <c r="J206" s="338" t="s">
        <v>90</v>
      </c>
      <c r="K206" s="73">
        <v>30</v>
      </c>
      <c r="L206" s="69">
        <v>1.8</v>
      </c>
      <c r="M206" s="69">
        <v>0.3</v>
      </c>
      <c r="N206" s="69">
        <v>11.4</v>
      </c>
      <c r="O206" s="69">
        <v>57</v>
      </c>
      <c r="P206" s="241"/>
      <c r="Q206" s="273">
        <v>1</v>
      </c>
      <c r="R206" s="237">
        <v>2</v>
      </c>
      <c r="S206" s="237">
        <v>3</v>
      </c>
      <c r="T206" s="238">
        <v>7</v>
      </c>
      <c r="U206" s="237">
        <v>4</v>
      </c>
      <c r="V206" s="237">
        <v>5</v>
      </c>
      <c r="W206" s="237">
        <v>6</v>
      </c>
      <c r="X206" s="241"/>
      <c r="Y206" s="241"/>
    </row>
    <row r="207" spans="1:25" s="3" customFormat="1" ht="14.25" customHeight="1">
      <c r="A207" s="55"/>
      <c r="B207" s="49"/>
      <c r="C207" s="77"/>
      <c r="D207" s="57"/>
      <c r="E207" s="79"/>
      <c r="F207" s="57"/>
      <c r="G207" s="79"/>
      <c r="H207" s="79"/>
      <c r="I207" s="65"/>
      <c r="J207" s="327" t="s">
        <v>8</v>
      </c>
      <c r="K207" s="336">
        <f>SUM(K199:K206)</f>
        <v>825</v>
      </c>
      <c r="L207" s="337">
        <f>SUM(L199:L206)</f>
        <v>32.64000000000001</v>
      </c>
      <c r="M207" s="337">
        <f>SUM(M199:M206)</f>
        <v>25.1</v>
      </c>
      <c r="N207" s="337">
        <f>SUM(N199:N206)</f>
        <v>116.952</v>
      </c>
      <c r="O207" s="337">
        <f>SUM(O199:O206)</f>
        <v>836.1</v>
      </c>
      <c r="P207" s="241"/>
      <c r="Q207" s="248"/>
      <c r="R207" s="173" t="s">
        <v>42</v>
      </c>
      <c r="S207" s="174"/>
      <c r="T207" s="175"/>
      <c r="U207" s="175"/>
      <c r="V207" s="175"/>
      <c r="W207" s="175"/>
      <c r="X207" s="241"/>
      <c r="Y207" s="241"/>
    </row>
    <row r="208" spans="1:25" s="3" customFormat="1" ht="14.25" customHeight="1">
      <c r="A208" s="55"/>
      <c r="B208" s="49"/>
      <c r="C208" s="77"/>
      <c r="D208" s="57"/>
      <c r="E208" s="79"/>
      <c r="F208" s="57"/>
      <c r="G208" s="79"/>
      <c r="H208" s="57"/>
      <c r="I208" s="79"/>
      <c r="J208" s="334"/>
      <c r="K208" s="79"/>
      <c r="L208" s="76"/>
      <c r="M208" s="76"/>
      <c r="N208" s="76"/>
      <c r="O208" s="76"/>
      <c r="P208" s="241"/>
      <c r="Q208" s="282"/>
      <c r="R208" s="241"/>
      <c r="S208" s="241"/>
      <c r="T208" s="241"/>
      <c r="U208" s="241"/>
      <c r="V208" s="241"/>
      <c r="W208" s="241"/>
      <c r="X208" s="241"/>
      <c r="Y208" s="241"/>
    </row>
    <row r="209" spans="1:25" s="3" customFormat="1" ht="14.25" customHeight="1">
      <c r="A209" s="51"/>
      <c r="B209" s="52" t="s">
        <v>58</v>
      </c>
      <c r="C209" s="53"/>
      <c r="D209" s="54"/>
      <c r="E209" s="54"/>
      <c r="F209" s="54"/>
      <c r="G209" s="54"/>
      <c r="H209" s="79"/>
      <c r="I209" s="51"/>
      <c r="J209" s="52" t="s">
        <v>58</v>
      </c>
      <c r="K209" s="53"/>
      <c r="L209" s="54"/>
      <c r="M209" s="54"/>
      <c r="N209" s="54"/>
      <c r="O209" s="54"/>
      <c r="P209" s="241"/>
      <c r="Q209" s="282"/>
      <c r="R209" s="241"/>
      <c r="S209" s="241"/>
      <c r="T209" s="241"/>
      <c r="U209" s="241"/>
      <c r="V209" s="241"/>
      <c r="W209" s="241"/>
      <c r="X209" s="241"/>
      <c r="Y209" s="241"/>
    </row>
    <row r="210" spans="1:25" s="3" customFormat="1" ht="14.25" customHeight="1">
      <c r="A210" s="51"/>
      <c r="B210" s="52" t="s">
        <v>63</v>
      </c>
      <c r="C210" s="53"/>
      <c r="D210" s="54"/>
      <c r="E210" s="54"/>
      <c r="F210" s="54"/>
      <c r="G210" s="54"/>
      <c r="H210" s="79"/>
      <c r="I210" s="51"/>
      <c r="J210" s="52" t="s">
        <v>63</v>
      </c>
      <c r="K210" s="53"/>
      <c r="L210" s="54"/>
      <c r="M210" s="54"/>
      <c r="N210" s="54"/>
      <c r="O210" s="54"/>
      <c r="P210" s="241"/>
      <c r="Q210" s="282"/>
      <c r="R210" s="241"/>
      <c r="S210" s="241"/>
      <c r="T210" s="241"/>
      <c r="U210" s="241"/>
      <c r="V210" s="241"/>
      <c r="W210" s="241"/>
      <c r="X210" s="241"/>
      <c r="Y210" s="241"/>
    </row>
    <row r="211" spans="1:25" s="3" customFormat="1" ht="14.25" customHeight="1" thickBot="1">
      <c r="A211" s="51"/>
      <c r="B211" s="56" t="s">
        <v>345</v>
      </c>
      <c r="C211" s="53"/>
      <c r="D211" s="54"/>
      <c r="E211" s="54"/>
      <c r="F211" s="54"/>
      <c r="G211" s="54"/>
      <c r="H211" s="81"/>
      <c r="I211" s="51"/>
      <c r="J211" s="56" t="s">
        <v>345</v>
      </c>
      <c r="K211" s="53"/>
      <c r="L211" s="54"/>
      <c r="M211" s="54"/>
      <c r="N211" s="54"/>
      <c r="O211" s="54"/>
      <c r="P211" s="241"/>
      <c r="Q211" s="282"/>
      <c r="R211" s="241"/>
      <c r="S211" s="241"/>
      <c r="T211" s="241"/>
      <c r="U211" s="241"/>
      <c r="V211" s="241"/>
      <c r="W211" s="241"/>
      <c r="X211" s="241"/>
      <c r="Y211" s="241"/>
    </row>
    <row r="212" spans="1:25" s="3" customFormat="1" ht="14.25" customHeight="1">
      <c r="A212" s="116" t="s">
        <v>22</v>
      </c>
      <c r="B212" s="503" t="s">
        <v>23</v>
      </c>
      <c r="C212" s="483" t="s">
        <v>24</v>
      </c>
      <c r="D212" s="487" t="s">
        <v>25</v>
      </c>
      <c r="E212" s="488"/>
      <c r="F212" s="489"/>
      <c r="G212" s="490" t="s">
        <v>26</v>
      </c>
      <c r="H212" s="87"/>
      <c r="I212" s="503" t="s">
        <v>22</v>
      </c>
      <c r="J212" s="503" t="s">
        <v>23</v>
      </c>
      <c r="K212" s="483" t="s">
        <v>24</v>
      </c>
      <c r="L212" s="487" t="s">
        <v>25</v>
      </c>
      <c r="M212" s="488"/>
      <c r="N212" s="489"/>
      <c r="O212" s="490" t="s">
        <v>26</v>
      </c>
      <c r="P212" s="241"/>
      <c r="Q212" s="282"/>
      <c r="R212" s="241"/>
      <c r="S212" s="241"/>
      <c r="T212" s="241"/>
      <c r="U212" s="241"/>
      <c r="V212" s="241"/>
      <c r="W212" s="241"/>
      <c r="X212" s="241"/>
      <c r="Y212" s="241"/>
    </row>
    <row r="213" spans="1:25" s="3" customFormat="1" ht="14.25" customHeight="1" thickBot="1">
      <c r="A213" s="117"/>
      <c r="B213" s="504"/>
      <c r="C213" s="484"/>
      <c r="D213" s="285" t="s">
        <v>27</v>
      </c>
      <c r="E213" s="285" t="s">
        <v>28</v>
      </c>
      <c r="F213" s="286" t="s">
        <v>29</v>
      </c>
      <c r="G213" s="491"/>
      <c r="H213" s="79"/>
      <c r="I213" s="504"/>
      <c r="J213" s="504"/>
      <c r="K213" s="484"/>
      <c r="L213" s="285" t="s">
        <v>27</v>
      </c>
      <c r="M213" s="285" t="s">
        <v>28</v>
      </c>
      <c r="N213" s="286" t="s">
        <v>29</v>
      </c>
      <c r="O213" s="491"/>
      <c r="P213" s="241"/>
      <c r="Q213" s="282"/>
      <c r="R213" s="241"/>
      <c r="S213" s="241"/>
      <c r="T213" s="241"/>
      <c r="U213" s="241"/>
      <c r="V213" s="241"/>
      <c r="W213" s="241"/>
      <c r="X213" s="241"/>
      <c r="Y213" s="241"/>
    </row>
    <row r="214" spans="1:25" s="3" customFormat="1" ht="14.25" customHeight="1" thickBot="1">
      <c r="A214" s="322">
        <v>1</v>
      </c>
      <c r="B214" s="323">
        <v>2</v>
      </c>
      <c r="C214" s="324">
        <v>3</v>
      </c>
      <c r="D214" s="324">
        <v>4</v>
      </c>
      <c r="E214" s="324">
        <v>5</v>
      </c>
      <c r="F214" s="324">
        <v>6</v>
      </c>
      <c r="G214" s="325">
        <v>7</v>
      </c>
      <c r="H214" s="84"/>
      <c r="I214" s="322">
        <v>1</v>
      </c>
      <c r="J214" s="323">
        <v>2</v>
      </c>
      <c r="K214" s="324">
        <v>3</v>
      </c>
      <c r="L214" s="324">
        <v>4</v>
      </c>
      <c r="M214" s="324">
        <v>5</v>
      </c>
      <c r="N214" s="324">
        <v>6</v>
      </c>
      <c r="O214" s="325">
        <v>7</v>
      </c>
      <c r="P214" s="241"/>
      <c r="Q214" s="282"/>
      <c r="R214" s="241"/>
      <c r="S214" s="241"/>
      <c r="T214" s="241"/>
      <c r="U214" s="241"/>
      <c r="V214" s="241"/>
      <c r="W214" s="241"/>
      <c r="X214" s="241"/>
      <c r="Y214" s="241"/>
    </row>
    <row r="215" spans="1:25" s="3" customFormat="1" ht="14.25" customHeight="1">
      <c r="A215" s="62"/>
      <c r="B215" s="326" t="s">
        <v>64</v>
      </c>
      <c r="C215" s="63"/>
      <c r="D215" s="64"/>
      <c r="E215" s="64"/>
      <c r="F215" s="64"/>
      <c r="G215" s="64"/>
      <c r="H215" s="81"/>
      <c r="I215" s="62"/>
      <c r="J215" s="326" t="s">
        <v>64</v>
      </c>
      <c r="K215" s="63"/>
      <c r="L215" s="64"/>
      <c r="M215" s="64"/>
      <c r="N215" s="64"/>
      <c r="O215" s="64"/>
      <c r="P215" s="241"/>
      <c r="Q215" s="213"/>
      <c r="R215" s="192"/>
      <c r="S215" s="193"/>
      <c r="T215" s="201"/>
      <c r="U215" s="194"/>
      <c r="V215" s="194"/>
      <c r="W215" s="194"/>
      <c r="X215" s="241"/>
      <c r="Y215" s="241"/>
    </row>
    <row r="216" spans="1:25" s="3" customFormat="1" ht="14.25" customHeight="1">
      <c r="A216" s="61"/>
      <c r="B216" s="327" t="s">
        <v>10</v>
      </c>
      <c r="C216" s="61"/>
      <c r="D216" s="66"/>
      <c r="E216" s="66"/>
      <c r="F216" s="66"/>
      <c r="G216" s="67"/>
      <c r="H216" s="85"/>
      <c r="I216" s="61"/>
      <c r="J216" s="327" t="s">
        <v>88</v>
      </c>
      <c r="K216" s="61"/>
      <c r="L216" s="66"/>
      <c r="M216" s="66"/>
      <c r="N216" s="66"/>
      <c r="O216" s="67"/>
      <c r="P216" s="241"/>
      <c r="Q216" s="213"/>
      <c r="R216" s="192"/>
      <c r="S216" s="193"/>
      <c r="T216" s="201"/>
      <c r="U216" s="194"/>
      <c r="V216" s="194"/>
      <c r="W216" s="194"/>
      <c r="X216" s="241"/>
      <c r="Y216" s="241"/>
    </row>
    <row r="217" spans="1:25" s="3" customFormat="1" ht="14.25" customHeight="1">
      <c r="A217" s="328" t="s">
        <v>250</v>
      </c>
      <c r="B217" s="68" t="s">
        <v>385</v>
      </c>
      <c r="C217" s="61">
        <v>100</v>
      </c>
      <c r="D217" s="69">
        <v>0.6</v>
      </c>
      <c r="E217" s="69">
        <v>0.6</v>
      </c>
      <c r="F217" s="69">
        <v>15.4</v>
      </c>
      <c r="G217" s="69">
        <v>72</v>
      </c>
      <c r="H217" s="81"/>
      <c r="I217" s="328" t="s">
        <v>178</v>
      </c>
      <c r="J217" s="329" t="s">
        <v>161</v>
      </c>
      <c r="K217" s="73">
        <v>100</v>
      </c>
      <c r="L217" s="330">
        <v>0.9</v>
      </c>
      <c r="M217" s="330">
        <v>0.6</v>
      </c>
      <c r="N217" s="330">
        <v>9.9</v>
      </c>
      <c r="O217" s="330">
        <v>58</v>
      </c>
      <c r="P217" s="241"/>
      <c r="Q217" s="213"/>
      <c r="R217" s="192"/>
      <c r="S217" s="193"/>
      <c r="T217" s="201"/>
      <c r="U217" s="194"/>
      <c r="V217" s="194"/>
      <c r="W217" s="194"/>
      <c r="X217" s="241"/>
      <c r="Y217" s="241"/>
    </row>
    <row r="218" spans="1:25" s="3" customFormat="1" ht="14.25" customHeight="1">
      <c r="A218" s="328" t="s">
        <v>386</v>
      </c>
      <c r="B218" s="68" t="s">
        <v>51</v>
      </c>
      <c r="C218" s="61" t="s">
        <v>387</v>
      </c>
      <c r="D218" s="69">
        <v>4.8</v>
      </c>
      <c r="E218" s="69">
        <v>4</v>
      </c>
      <c r="F218" s="69">
        <v>0.3</v>
      </c>
      <c r="G218" s="69">
        <v>56.6</v>
      </c>
      <c r="H218" s="85"/>
      <c r="I218" s="328" t="s">
        <v>304</v>
      </c>
      <c r="J218" s="68" t="s">
        <v>101</v>
      </c>
      <c r="K218" s="61" t="s">
        <v>356</v>
      </c>
      <c r="L218" s="69">
        <v>8.64</v>
      </c>
      <c r="M218" s="69">
        <v>4.32</v>
      </c>
      <c r="N218" s="69">
        <v>13.92</v>
      </c>
      <c r="O218" s="69">
        <v>129</v>
      </c>
      <c r="P218" s="241"/>
      <c r="Q218" s="213"/>
      <c r="R218" s="192"/>
      <c r="S218" s="193"/>
      <c r="T218" s="201"/>
      <c r="U218" s="194"/>
      <c r="V218" s="194"/>
      <c r="W218" s="194"/>
      <c r="X218" s="241"/>
      <c r="Y218" s="241"/>
    </row>
    <row r="219" spans="1:25" s="3" customFormat="1" ht="14.25" customHeight="1">
      <c r="A219" s="328" t="s">
        <v>388</v>
      </c>
      <c r="B219" s="68" t="s">
        <v>389</v>
      </c>
      <c r="C219" s="61">
        <v>150</v>
      </c>
      <c r="D219" s="69">
        <v>7.9</v>
      </c>
      <c r="E219" s="69">
        <v>7.2</v>
      </c>
      <c r="F219" s="69">
        <v>28.6</v>
      </c>
      <c r="G219" s="69">
        <v>210.6</v>
      </c>
      <c r="H219" s="320"/>
      <c r="I219" s="111" t="s">
        <v>318</v>
      </c>
      <c r="J219" s="70" t="s">
        <v>312</v>
      </c>
      <c r="K219" s="61">
        <v>90</v>
      </c>
      <c r="L219" s="69">
        <v>13.7</v>
      </c>
      <c r="M219" s="69">
        <v>13.6</v>
      </c>
      <c r="N219" s="69">
        <v>12.2</v>
      </c>
      <c r="O219" s="69">
        <v>226.3</v>
      </c>
      <c r="P219" s="241"/>
      <c r="Q219" s="213"/>
      <c r="R219" s="192"/>
      <c r="S219" s="193"/>
      <c r="T219" s="201"/>
      <c r="U219" s="194"/>
      <c r="V219" s="194"/>
      <c r="W219" s="194"/>
      <c r="X219" s="241"/>
      <c r="Y219" s="241"/>
    </row>
    <row r="220" spans="1:25" s="3" customFormat="1" ht="14.25" customHeight="1">
      <c r="A220" s="328" t="s">
        <v>184</v>
      </c>
      <c r="B220" s="68" t="s">
        <v>214</v>
      </c>
      <c r="C220" s="61">
        <v>200</v>
      </c>
      <c r="D220" s="71">
        <v>0.2</v>
      </c>
      <c r="E220" s="71">
        <v>0</v>
      </c>
      <c r="F220" s="69">
        <v>6.5</v>
      </c>
      <c r="G220" s="69">
        <v>26.8</v>
      </c>
      <c r="H220" s="284"/>
      <c r="I220" s="328" t="s">
        <v>35</v>
      </c>
      <c r="J220" s="68" t="s">
        <v>2</v>
      </c>
      <c r="K220" s="61">
        <v>150</v>
      </c>
      <c r="L220" s="69">
        <v>2.9</v>
      </c>
      <c r="M220" s="69">
        <v>5.6</v>
      </c>
      <c r="N220" s="69">
        <v>20</v>
      </c>
      <c r="O220" s="69">
        <v>150</v>
      </c>
      <c r="P220" s="241"/>
      <c r="Q220" s="213"/>
      <c r="R220" s="192"/>
      <c r="S220" s="193"/>
      <c r="T220" s="201"/>
      <c r="U220" s="194"/>
      <c r="V220" s="194"/>
      <c r="W220" s="194"/>
      <c r="X220" s="241"/>
      <c r="Y220" s="241"/>
    </row>
    <row r="221" spans="1:25" s="3" customFormat="1" ht="14.25" customHeight="1">
      <c r="A221" s="328" t="s">
        <v>178</v>
      </c>
      <c r="B221" s="68" t="s">
        <v>1</v>
      </c>
      <c r="C221" s="73">
        <v>30</v>
      </c>
      <c r="D221" s="71">
        <v>1.8</v>
      </c>
      <c r="E221" s="69">
        <v>0.3</v>
      </c>
      <c r="F221" s="71">
        <v>12.9</v>
      </c>
      <c r="G221" s="69">
        <v>63</v>
      </c>
      <c r="H221" s="58"/>
      <c r="I221" s="328" t="s">
        <v>289</v>
      </c>
      <c r="J221" s="68" t="s">
        <v>290</v>
      </c>
      <c r="K221" s="61">
        <v>200</v>
      </c>
      <c r="L221" s="71">
        <v>0.2</v>
      </c>
      <c r="M221" s="71">
        <v>0.1</v>
      </c>
      <c r="N221" s="71">
        <v>8.6</v>
      </c>
      <c r="O221" s="69">
        <v>36.3</v>
      </c>
      <c r="P221" s="241"/>
      <c r="Q221" s="213"/>
      <c r="R221" s="192"/>
      <c r="S221" s="193"/>
      <c r="T221" s="201"/>
      <c r="U221" s="194"/>
      <c r="V221" s="194"/>
      <c r="W221" s="194"/>
      <c r="X221" s="241"/>
      <c r="Y221" s="241"/>
    </row>
    <row r="222" spans="1:25" s="3" customFormat="1" ht="14.25" customHeight="1">
      <c r="A222" s="65"/>
      <c r="B222" s="327" t="s">
        <v>8</v>
      </c>
      <c r="C222" s="336">
        <v>533</v>
      </c>
      <c r="D222" s="337">
        <f>SUM(D217:D221)</f>
        <v>15.3</v>
      </c>
      <c r="E222" s="337">
        <f>SUM(E217:E221)</f>
        <v>12.100000000000001</v>
      </c>
      <c r="F222" s="337">
        <f>SUM(F217:F221)</f>
        <v>63.7</v>
      </c>
      <c r="G222" s="337">
        <f>SUM(G217:G221)</f>
        <v>429</v>
      </c>
      <c r="H222" s="58"/>
      <c r="I222" s="328" t="s">
        <v>178</v>
      </c>
      <c r="J222" s="68" t="s">
        <v>1</v>
      </c>
      <c r="K222" s="73">
        <v>30</v>
      </c>
      <c r="L222" s="69">
        <v>1.8</v>
      </c>
      <c r="M222" s="69">
        <v>0.3</v>
      </c>
      <c r="N222" s="69">
        <v>12.9</v>
      </c>
      <c r="O222" s="69">
        <v>63</v>
      </c>
      <c r="P222" s="241"/>
      <c r="Q222" s="213"/>
      <c r="R222" s="192"/>
      <c r="S222" s="193"/>
      <c r="T222" s="201"/>
      <c r="U222" s="194"/>
      <c r="V222" s="194"/>
      <c r="W222" s="194"/>
      <c r="X222" s="241"/>
      <c r="Y222" s="241"/>
    </row>
    <row r="223" spans="1:25" s="3" customFormat="1" ht="14.25" customHeight="1">
      <c r="A223" s="339"/>
      <c r="B223" s="49"/>
      <c r="C223" s="100"/>
      <c r="D223" s="84"/>
      <c r="E223" s="84"/>
      <c r="F223" s="84"/>
      <c r="G223" s="84"/>
      <c r="H223" s="58"/>
      <c r="I223" s="328" t="s">
        <v>178</v>
      </c>
      <c r="J223" s="338" t="s">
        <v>90</v>
      </c>
      <c r="K223" s="73">
        <v>30</v>
      </c>
      <c r="L223" s="69">
        <v>1.8</v>
      </c>
      <c r="M223" s="69">
        <v>0.3</v>
      </c>
      <c r="N223" s="69">
        <v>11.4</v>
      </c>
      <c r="O223" s="69">
        <v>57</v>
      </c>
      <c r="P223" s="241"/>
      <c r="Q223" s="213"/>
      <c r="R223" s="192"/>
      <c r="S223" s="193"/>
      <c r="T223" s="201"/>
      <c r="U223" s="194"/>
      <c r="V223" s="194"/>
      <c r="W223" s="194"/>
      <c r="X223" s="241"/>
      <c r="Y223" s="241"/>
    </row>
    <row r="224" spans="1:25" s="3" customFormat="1" ht="14.25" customHeight="1">
      <c r="A224" s="339"/>
      <c r="B224" s="49"/>
      <c r="C224" s="100"/>
      <c r="D224" s="84"/>
      <c r="E224" s="84"/>
      <c r="F224" s="84"/>
      <c r="G224" s="84"/>
      <c r="H224" s="58"/>
      <c r="I224" s="65"/>
      <c r="J224" s="327" t="s">
        <v>8</v>
      </c>
      <c r="K224" s="336">
        <v>820</v>
      </c>
      <c r="L224" s="337">
        <f>SUM(L217:L223)</f>
        <v>29.94</v>
      </c>
      <c r="M224" s="337">
        <f>SUM(M217:M223)</f>
        <v>24.82</v>
      </c>
      <c r="N224" s="337">
        <f>SUM(N217:N223)</f>
        <v>88.92</v>
      </c>
      <c r="O224" s="337">
        <f>SUM(O217:O223)</f>
        <v>719.5999999999999</v>
      </c>
      <c r="P224" s="241"/>
      <c r="Q224" s="213"/>
      <c r="R224" s="192"/>
      <c r="S224" s="193"/>
      <c r="T224" s="201"/>
      <c r="U224" s="194"/>
      <c r="V224" s="194"/>
      <c r="W224" s="194"/>
      <c r="X224" s="241"/>
      <c r="Y224" s="241"/>
    </row>
    <row r="225" spans="1:25" s="3" customFormat="1" ht="14.25" customHeight="1">
      <c r="A225" s="55"/>
      <c r="B225" s="56"/>
      <c r="C225" s="77"/>
      <c r="D225" s="85"/>
      <c r="E225" s="85"/>
      <c r="F225" s="85"/>
      <c r="G225" s="85"/>
      <c r="H225" s="87"/>
      <c r="I225" s="85"/>
      <c r="J225" s="369"/>
      <c r="K225" s="85"/>
      <c r="L225" s="90"/>
      <c r="M225" s="90"/>
      <c r="N225" s="90"/>
      <c r="O225" s="90"/>
      <c r="P225" s="241"/>
      <c r="Q225" s="213"/>
      <c r="R225" s="192"/>
      <c r="S225" s="193"/>
      <c r="T225" s="201"/>
      <c r="U225" s="194"/>
      <c r="V225" s="194"/>
      <c r="W225" s="194"/>
      <c r="X225" s="241"/>
      <c r="Y225" s="241"/>
    </row>
    <row r="226" spans="1:25" s="3" customFormat="1" ht="14.25" customHeight="1">
      <c r="A226" s="51"/>
      <c r="B226" s="52" t="s">
        <v>58</v>
      </c>
      <c r="C226" s="53"/>
      <c r="D226" s="54"/>
      <c r="E226" s="54"/>
      <c r="F226" s="54"/>
      <c r="G226" s="54"/>
      <c r="H226" s="58"/>
      <c r="I226" s="51"/>
      <c r="J226" s="52" t="s">
        <v>58</v>
      </c>
      <c r="K226" s="53"/>
      <c r="L226" s="54"/>
      <c r="M226" s="54"/>
      <c r="N226" s="54"/>
      <c r="O226" s="54"/>
      <c r="P226" s="241"/>
      <c r="Q226" s="213"/>
      <c r="R226" s="192"/>
      <c r="S226" s="193"/>
      <c r="T226" s="201"/>
      <c r="U226" s="194"/>
      <c r="V226" s="194"/>
      <c r="W226" s="194"/>
      <c r="X226" s="241"/>
      <c r="Y226" s="241"/>
    </row>
    <row r="227" spans="1:25" s="3" customFormat="1" ht="14.25" customHeight="1">
      <c r="A227" s="51"/>
      <c r="B227" s="52" t="s">
        <v>66</v>
      </c>
      <c r="C227" s="53"/>
      <c r="D227" s="54"/>
      <c r="E227" s="54"/>
      <c r="F227" s="54"/>
      <c r="G227" s="54"/>
      <c r="H227" s="79"/>
      <c r="I227" s="51"/>
      <c r="J227" s="52" t="s">
        <v>66</v>
      </c>
      <c r="K227" s="53"/>
      <c r="L227" s="54"/>
      <c r="M227" s="54"/>
      <c r="N227" s="54"/>
      <c r="O227" s="54"/>
      <c r="P227" s="241"/>
      <c r="Q227" s="213"/>
      <c r="R227" s="192"/>
      <c r="S227" s="193"/>
      <c r="T227" s="201"/>
      <c r="U227" s="194"/>
      <c r="V227" s="194"/>
      <c r="W227" s="194"/>
      <c r="X227" s="241"/>
      <c r="Y227" s="241"/>
    </row>
    <row r="228" spans="1:25" s="3" customFormat="1" ht="14.25" customHeight="1" thickBot="1">
      <c r="A228" s="51"/>
      <c r="B228" s="56" t="s">
        <v>345</v>
      </c>
      <c r="C228" s="53"/>
      <c r="D228" s="54"/>
      <c r="E228" s="54"/>
      <c r="F228" s="54"/>
      <c r="G228" s="54"/>
      <c r="H228" s="79"/>
      <c r="I228" s="51"/>
      <c r="J228" s="56" t="s">
        <v>345</v>
      </c>
      <c r="K228" s="53"/>
      <c r="L228" s="54"/>
      <c r="M228" s="54"/>
      <c r="N228" s="54"/>
      <c r="O228" s="54"/>
      <c r="P228" s="241"/>
      <c r="Q228" s="213"/>
      <c r="R228" s="192"/>
      <c r="S228" s="193"/>
      <c r="T228" s="201"/>
      <c r="U228" s="194"/>
      <c r="V228" s="194"/>
      <c r="W228" s="194"/>
      <c r="X228" s="241"/>
      <c r="Y228" s="241"/>
    </row>
    <row r="229" spans="1:25" s="3" customFormat="1" ht="14.25" customHeight="1">
      <c r="A229" s="503" t="s">
        <v>22</v>
      </c>
      <c r="B229" s="503" t="s">
        <v>23</v>
      </c>
      <c r="C229" s="483" t="s">
        <v>24</v>
      </c>
      <c r="D229" s="487" t="s">
        <v>25</v>
      </c>
      <c r="E229" s="488"/>
      <c r="F229" s="489"/>
      <c r="G229" s="490" t="s">
        <v>26</v>
      </c>
      <c r="H229" s="79"/>
      <c r="I229" s="503" t="s">
        <v>22</v>
      </c>
      <c r="J229" s="503" t="s">
        <v>23</v>
      </c>
      <c r="K229" s="483" t="s">
        <v>24</v>
      </c>
      <c r="L229" s="487" t="s">
        <v>25</v>
      </c>
      <c r="M229" s="488"/>
      <c r="N229" s="489"/>
      <c r="O229" s="490" t="s">
        <v>26</v>
      </c>
      <c r="P229" s="241"/>
      <c r="Q229" s="213"/>
      <c r="R229" s="192"/>
      <c r="S229" s="193"/>
      <c r="T229" s="201"/>
      <c r="U229" s="194"/>
      <c r="V229" s="194"/>
      <c r="W229" s="194"/>
      <c r="X229" s="241"/>
      <c r="Y229" s="241"/>
    </row>
    <row r="230" spans="1:25" s="3" customFormat="1" ht="14.25" customHeight="1" thickBot="1">
      <c r="A230" s="504"/>
      <c r="B230" s="504"/>
      <c r="C230" s="484"/>
      <c r="D230" s="285" t="s">
        <v>27</v>
      </c>
      <c r="E230" s="285" t="s">
        <v>28</v>
      </c>
      <c r="F230" s="286" t="s">
        <v>29</v>
      </c>
      <c r="G230" s="491"/>
      <c r="H230" s="79"/>
      <c r="I230" s="504"/>
      <c r="J230" s="504"/>
      <c r="K230" s="484"/>
      <c r="L230" s="285" t="s">
        <v>27</v>
      </c>
      <c r="M230" s="285" t="s">
        <v>28</v>
      </c>
      <c r="N230" s="286" t="s">
        <v>29</v>
      </c>
      <c r="O230" s="491"/>
      <c r="P230" s="241"/>
      <c r="Q230" s="213"/>
      <c r="R230" s="192"/>
      <c r="S230" s="193"/>
      <c r="T230" s="201"/>
      <c r="U230" s="194"/>
      <c r="V230" s="194"/>
      <c r="W230" s="194"/>
      <c r="X230" s="241"/>
      <c r="Y230" s="241"/>
    </row>
    <row r="231" spans="1:25" s="3" customFormat="1" ht="14.25" customHeight="1" thickBot="1">
      <c r="A231" s="322">
        <v>1</v>
      </c>
      <c r="B231" s="323">
        <v>2</v>
      </c>
      <c r="C231" s="324">
        <v>3</v>
      </c>
      <c r="D231" s="324">
        <v>4</v>
      </c>
      <c r="E231" s="324">
        <v>5</v>
      </c>
      <c r="F231" s="324">
        <v>6</v>
      </c>
      <c r="G231" s="325">
        <v>7</v>
      </c>
      <c r="H231" s="79"/>
      <c r="I231" s="322">
        <v>1</v>
      </c>
      <c r="J231" s="323">
        <v>2</v>
      </c>
      <c r="K231" s="324">
        <v>3</v>
      </c>
      <c r="L231" s="324">
        <v>4</v>
      </c>
      <c r="M231" s="324">
        <v>5</v>
      </c>
      <c r="N231" s="324">
        <v>6</v>
      </c>
      <c r="O231" s="325">
        <v>7</v>
      </c>
      <c r="P231" s="241"/>
      <c r="Q231" s="213"/>
      <c r="R231" s="192"/>
      <c r="S231" s="193"/>
      <c r="T231" s="201"/>
      <c r="U231" s="194"/>
      <c r="V231" s="194"/>
      <c r="W231" s="194"/>
      <c r="X231" s="241"/>
      <c r="Y231" s="241"/>
    </row>
    <row r="232" spans="1:25" s="3" customFormat="1" ht="14.25" customHeight="1">
      <c r="A232" s="62"/>
      <c r="B232" s="326" t="s">
        <v>67</v>
      </c>
      <c r="C232" s="63"/>
      <c r="D232" s="64"/>
      <c r="E232" s="64"/>
      <c r="F232" s="64"/>
      <c r="G232" s="64"/>
      <c r="H232" s="81"/>
      <c r="I232" s="62"/>
      <c r="J232" s="326" t="s">
        <v>67</v>
      </c>
      <c r="K232" s="63"/>
      <c r="L232" s="64"/>
      <c r="M232" s="64"/>
      <c r="N232" s="64"/>
      <c r="O232" s="64"/>
      <c r="P232" s="241"/>
      <c r="Q232" s="213"/>
      <c r="R232" s="192"/>
      <c r="S232" s="193"/>
      <c r="T232" s="201"/>
      <c r="U232" s="194"/>
      <c r="V232" s="194"/>
      <c r="W232" s="194"/>
      <c r="X232" s="241"/>
      <c r="Y232" s="241"/>
    </row>
    <row r="233" spans="1:25" s="3" customFormat="1" ht="14.25" customHeight="1">
      <c r="A233" s="61"/>
      <c r="B233" s="327" t="s">
        <v>10</v>
      </c>
      <c r="C233" s="61"/>
      <c r="D233" s="66"/>
      <c r="E233" s="66"/>
      <c r="F233" s="66"/>
      <c r="G233" s="67"/>
      <c r="H233" s="87"/>
      <c r="I233" s="61"/>
      <c r="J233" s="327" t="s">
        <v>88</v>
      </c>
      <c r="K233" s="61"/>
      <c r="L233" s="66"/>
      <c r="M233" s="66"/>
      <c r="N233" s="66"/>
      <c r="O233" s="67"/>
      <c r="P233" s="241"/>
      <c r="Q233" s="213"/>
      <c r="R233" s="192"/>
      <c r="S233" s="193"/>
      <c r="T233" s="201"/>
      <c r="U233" s="194"/>
      <c r="V233" s="194"/>
      <c r="W233" s="194"/>
      <c r="X233" s="241"/>
      <c r="Y233" s="241"/>
    </row>
    <row r="234" spans="1:25" s="3" customFormat="1" ht="14.25" customHeight="1">
      <c r="A234" s="328" t="s">
        <v>390</v>
      </c>
      <c r="B234" s="364" t="s">
        <v>218</v>
      </c>
      <c r="C234" s="61">
        <v>150</v>
      </c>
      <c r="D234" s="69">
        <v>13.2</v>
      </c>
      <c r="E234" s="69">
        <v>12.4</v>
      </c>
      <c r="F234" s="69">
        <v>35.5</v>
      </c>
      <c r="G234" s="69">
        <v>347.14</v>
      </c>
      <c r="H234" s="79"/>
      <c r="I234" s="153" t="s">
        <v>250</v>
      </c>
      <c r="J234" s="154" t="s">
        <v>361</v>
      </c>
      <c r="K234" s="155">
        <v>100</v>
      </c>
      <c r="L234" s="156">
        <v>0.4</v>
      </c>
      <c r="M234" s="156">
        <v>0.3</v>
      </c>
      <c r="N234" s="156">
        <v>10.3</v>
      </c>
      <c r="O234" s="156">
        <v>47</v>
      </c>
      <c r="P234" s="241"/>
      <c r="Q234" s="213"/>
      <c r="R234" s="192"/>
      <c r="S234" s="193"/>
      <c r="T234" s="201"/>
      <c r="U234" s="194"/>
      <c r="V234" s="194"/>
      <c r="W234" s="194"/>
      <c r="X234" s="241"/>
      <c r="Y234" s="241"/>
    </row>
    <row r="235" spans="1:25" s="3" customFormat="1" ht="14.25" customHeight="1">
      <c r="A235" s="328" t="s">
        <v>391</v>
      </c>
      <c r="B235" s="68" t="s">
        <v>392</v>
      </c>
      <c r="C235" s="61">
        <v>10</v>
      </c>
      <c r="D235" s="69">
        <v>0.1</v>
      </c>
      <c r="E235" s="69">
        <v>8.2</v>
      </c>
      <c r="F235" s="69">
        <v>0.1</v>
      </c>
      <c r="G235" s="69">
        <v>74.8</v>
      </c>
      <c r="H235" s="58"/>
      <c r="I235" s="328" t="s">
        <v>106</v>
      </c>
      <c r="J235" s="68" t="s">
        <v>105</v>
      </c>
      <c r="K235" s="61">
        <v>100</v>
      </c>
      <c r="L235" s="69">
        <v>0.848</v>
      </c>
      <c r="M235" s="69">
        <v>5</v>
      </c>
      <c r="N235" s="69">
        <v>2.576</v>
      </c>
      <c r="O235" s="69">
        <v>59.1</v>
      </c>
      <c r="P235" s="241"/>
      <c r="Q235" s="213"/>
      <c r="R235" s="192"/>
      <c r="S235" s="193"/>
      <c r="T235" s="201"/>
      <c r="U235" s="194"/>
      <c r="V235" s="194"/>
      <c r="W235" s="194"/>
      <c r="X235" s="241"/>
      <c r="Y235" s="241"/>
    </row>
    <row r="236" spans="1:25" s="3" customFormat="1" ht="14.25" customHeight="1">
      <c r="A236" s="328" t="s">
        <v>200</v>
      </c>
      <c r="B236" s="68" t="s">
        <v>4</v>
      </c>
      <c r="C236" s="61">
        <v>200</v>
      </c>
      <c r="D236" s="69">
        <v>4.6</v>
      </c>
      <c r="E236" s="69">
        <v>4.4</v>
      </c>
      <c r="F236" s="69">
        <v>12.2</v>
      </c>
      <c r="G236" s="69">
        <v>107.2</v>
      </c>
      <c r="H236" s="79"/>
      <c r="I236" s="160" t="s">
        <v>91</v>
      </c>
      <c r="J236" s="154" t="s">
        <v>349</v>
      </c>
      <c r="K236" s="155">
        <v>200</v>
      </c>
      <c r="L236" s="156">
        <v>1.44</v>
      </c>
      <c r="M236" s="156">
        <v>3.9</v>
      </c>
      <c r="N236" s="156">
        <v>8.7</v>
      </c>
      <c r="O236" s="156">
        <v>83</v>
      </c>
      <c r="P236" s="241"/>
      <c r="Q236" s="213"/>
      <c r="R236" s="192"/>
      <c r="S236" s="193"/>
      <c r="T236" s="201"/>
      <c r="U236" s="194"/>
      <c r="V236" s="194"/>
      <c r="W236" s="194"/>
      <c r="X236" s="241"/>
      <c r="Y236" s="241"/>
    </row>
    <row r="237" spans="1:25" s="3" customFormat="1" ht="14.25" customHeight="1">
      <c r="A237" s="328" t="s">
        <v>178</v>
      </c>
      <c r="B237" s="68" t="s">
        <v>1</v>
      </c>
      <c r="C237" s="73">
        <v>30</v>
      </c>
      <c r="D237" s="69">
        <v>1.8</v>
      </c>
      <c r="E237" s="69">
        <v>0.3</v>
      </c>
      <c r="F237" s="69">
        <v>12.9</v>
      </c>
      <c r="G237" s="69">
        <v>63</v>
      </c>
      <c r="H237" s="301"/>
      <c r="I237" s="328"/>
      <c r="J237" s="154" t="s">
        <v>245</v>
      </c>
      <c r="K237" s="298">
        <v>25</v>
      </c>
      <c r="L237" s="156">
        <v>6.8</v>
      </c>
      <c r="M237" s="156">
        <v>4.8</v>
      </c>
      <c r="N237" s="156">
        <v>0</v>
      </c>
      <c r="O237" s="156">
        <v>70</v>
      </c>
      <c r="P237" s="241"/>
      <c r="Q237" s="213"/>
      <c r="R237" s="192"/>
      <c r="S237" s="193"/>
      <c r="T237" s="201"/>
      <c r="U237" s="194"/>
      <c r="V237" s="194"/>
      <c r="W237" s="194"/>
      <c r="X237" s="241"/>
      <c r="Y237" s="241"/>
    </row>
    <row r="238" spans="1:25" s="3" customFormat="1" ht="14.25" customHeight="1">
      <c r="A238" s="328"/>
      <c r="B238" s="68"/>
      <c r="C238" s="73"/>
      <c r="D238" s="69"/>
      <c r="E238" s="69"/>
      <c r="F238" s="69"/>
      <c r="G238" s="69"/>
      <c r="H238" s="315"/>
      <c r="I238" s="328" t="s">
        <v>227</v>
      </c>
      <c r="J238" s="68" t="s">
        <v>226</v>
      </c>
      <c r="K238" s="61">
        <v>200</v>
      </c>
      <c r="L238" s="69">
        <v>27.3</v>
      </c>
      <c r="M238" s="69">
        <v>8.1</v>
      </c>
      <c r="N238" s="69">
        <v>33.2</v>
      </c>
      <c r="O238" s="69">
        <v>314.6</v>
      </c>
      <c r="P238" s="241"/>
      <c r="Q238" s="213"/>
      <c r="R238" s="192"/>
      <c r="S238" s="193"/>
      <c r="T238" s="201"/>
      <c r="U238" s="194"/>
      <c r="V238" s="194"/>
      <c r="W238" s="194"/>
      <c r="X238" s="241"/>
      <c r="Y238" s="241"/>
    </row>
    <row r="239" spans="1:25" s="3" customFormat="1" ht="14.25" customHeight="1">
      <c r="A239" s="65"/>
      <c r="B239" s="327" t="s">
        <v>8</v>
      </c>
      <c r="C239" s="65">
        <f>SUM(C234:C238)</f>
        <v>390</v>
      </c>
      <c r="D239" s="337">
        <f>SUM(D234:D238)</f>
        <v>19.7</v>
      </c>
      <c r="E239" s="337">
        <f>SUM(E234:E238)</f>
        <v>25.3</v>
      </c>
      <c r="F239" s="337">
        <f>SUM(F234:F238)</f>
        <v>60.699999999999996</v>
      </c>
      <c r="G239" s="337">
        <f>SUM(G234:G238)</f>
        <v>592.14</v>
      </c>
      <c r="H239" s="79"/>
      <c r="I239" s="328" t="s">
        <v>178</v>
      </c>
      <c r="J239" s="68" t="s">
        <v>393</v>
      </c>
      <c r="K239" s="61">
        <v>200</v>
      </c>
      <c r="L239" s="69">
        <v>0</v>
      </c>
      <c r="M239" s="69">
        <v>0</v>
      </c>
      <c r="N239" s="69">
        <v>23</v>
      </c>
      <c r="O239" s="69">
        <v>92.2</v>
      </c>
      <c r="P239" s="241"/>
      <c r="Q239" s="213"/>
      <c r="R239" s="192"/>
      <c r="S239" s="193"/>
      <c r="T239" s="201"/>
      <c r="U239" s="194"/>
      <c r="V239" s="194"/>
      <c r="W239" s="194"/>
      <c r="X239" s="241"/>
      <c r="Y239" s="241"/>
    </row>
    <row r="240" spans="1:25" s="3" customFormat="1" ht="14.25" customHeight="1">
      <c r="A240" s="75"/>
      <c r="B240" s="314"/>
      <c r="C240" s="75"/>
      <c r="D240" s="81"/>
      <c r="E240" s="81"/>
      <c r="F240" s="81"/>
      <c r="G240" s="81"/>
      <c r="H240" s="79"/>
      <c r="I240" s="328" t="s">
        <v>178</v>
      </c>
      <c r="J240" s="68" t="s">
        <v>1</v>
      </c>
      <c r="K240" s="73">
        <v>30</v>
      </c>
      <c r="L240" s="69">
        <v>1.8</v>
      </c>
      <c r="M240" s="69">
        <v>0.3</v>
      </c>
      <c r="N240" s="69">
        <v>12.9</v>
      </c>
      <c r="O240" s="69">
        <v>63</v>
      </c>
      <c r="P240" s="241"/>
      <c r="Q240" s="213"/>
      <c r="R240" s="192"/>
      <c r="S240" s="193"/>
      <c r="T240" s="201"/>
      <c r="U240" s="194"/>
      <c r="V240" s="194"/>
      <c r="W240" s="194"/>
      <c r="X240" s="241"/>
      <c r="Y240" s="241"/>
    </row>
    <row r="241" spans="1:25" s="3" customFormat="1" ht="14.25" customHeight="1">
      <c r="A241" s="75"/>
      <c r="B241" s="314"/>
      <c r="C241" s="75"/>
      <c r="D241" s="81"/>
      <c r="E241" s="81"/>
      <c r="F241" s="81"/>
      <c r="G241" s="81"/>
      <c r="H241" s="89"/>
      <c r="I241" s="328" t="s">
        <v>178</v>
      </c>
      <c r="J241" s="338" t="s">
        <v>90</v>
      </c>
      <c r="K241" s="73">
        <v>30</v>
      </c>
      <c r="L241" s="69">
        <v>1.8</v>
      </c>
      <c r="M241" s="69">
        <v>0.3</v>
      </c>
      <c r="N241" s="69">
        <v>11.4</v>
      </c>
      <c r="O241" s="69">
        <v>57</v>
      </c>
      <c r="P241" s="241"/>
      <c r="Q241" s="213"/>
      <c r="R241" s="192"/>
      <c r="S241" s="193"/>
      <c r="T241" s="201"/>
      <c r="U241" s="194"/>
      <c r="V241" s="194"/>
      <c r="W241" s="194"/>
      <c r="X241" s="241"/>
      <c r="Y241" s="241"/>
    </row>
    <row r="242" spans="1:25" s="3" customFormat="1" ht="14.25" customHeight="1">
      <c r="A242" s="55"/>
      <c r="B242" s="49"/>
      <c r="C242" s="77"/>
      <c r="D242" s="57"/>
      <c r="E242" s="57"/>
      <c r="F242" s="57"/>
      <c r="G242" s="79"/>
      <c r="H242" s="365"/>
      <c r="I242" s="65"/>
      <c r="J242" s="327" t="s">
        <v>8</v>
      </c>
      <c r="K242" s="337">
        <f>SUM(K234:K241)</f>
        <v>885</v>
      </c>
      <c r="L242" s="337">
        <f>SUM(L234:L241)</f>
        <v>40.38799999999999</v>
      </c>
      <c r="M242" s="337">
        <f>SUM(M234:M241)</f>
        <v>22.700000000000003</v>
      </c>
      <c r="N242" s="337">
        <f>SUM(N234:N241)</f>
        <v>102.07600000000002</v>
      </c>
      <c r="O242" s="337">
        <f>SUM(O234:O241)</f>
        <v>785.9000000000001</v>
      </c>
      <c r="P242" s="241"/>
      <c r="Q242" s="213"/>
      <c r="R242" s="192"/>
      <c r="S242" s="193"/>
      <c r="T242" s="201"/>
      <c r="U242" s="194"/>
      <c r="V242" s="194"/>
      <c r="W242" s="194"/>
      <c r="X242" s="241"/>
      <c r="Y242" s="241"/>
    </row>
    <row r="243" spans="1:25" s="3" customFormat="1" ht="14.25" customHeight="1">
      <c r="A243" s="51"/>
      <c r="B243" s="52"/>
      <c r="C243" s="53"/>
      <c r="D243" s="54"/>
      <c r="E243" s="54"/>
      <c r="F243" s="54"/>
      <c r="G243" s="54"/>
      <c r="H243" s="79"/>
      <c r="I243" s="79"/>
      <c r="J243" s="334"/>
      <c r="K243" s="79">
        <f>SUM(K234:K242)</f>
        <v>1770</v>
      </c>
      <c r="L243" s="80"/>
      <c r="M243" s="80"/>
      <c r="N243" s="80"/>
      <c r="O243" s="335"/>
      <c r="P243" s="241"/>
      <c r="Q243" s="213"/>
      <c r="R243" s="192"/>
      <c r="S243" s="193"/>
      <c r="T243" s="201"/>
      <c r="U243" s="194"/>
      <c r="V243" s="194"/>
      <c r="W243" s="194"/>
      <c r="X243" s="241"/>
      <c r="Y243" s="241"/>
    </row>
    <row r="244" spans="1:25" s="3" customFormat="1" ht="14.25" customHeight="1">
      <c r="A244" s="51"/>
      <c r="B244" s="52" t="s">
        <v>58</v>
      </c>
      <c r="C244" s="53"/>
      <c r="D244" s="54"/>
      <c r="E244" s="54"/>
      <c r="F244" s="54"/>
      <c r="G244" s="54"/>
      <c r="H244" s="79"/>
      <c r="I244" s="51"/>
      <c r="J244" s="52" t="s">
        <v>58</v>
      </c>
      <c r="K244" s="53"/>
      <c r="L244" s="54"/>
      <c r="M244" s="54"/>
      <c r="N244" s="54"/>
      <c r="O244" s="54"/>
      <c r="P244" s="241"/>
      <c r="Q244" s="213"/>
      <c r="R244" s="192"/>
      <c r="S244" s="193"/>
      <c r="T244" s="201"/>
      <c r="U244" s="194"/>
      <c r="V244" s="194"/>
      <c r="W244" s="194"/>
      <c r="X244" s="241"/>
      <c r="Y244" s="241"/>
    </row>
    <row r="245" spans="1:25" s="3" customFormat="1" ht="14.25" customHeight="1">
      <c r="A245" s="51"/>
      <c r="B245" s="52" t="s">
        <v>69</v>
      </c>
      <c r="C245" s="53"/>
      <c r="D245" s="54"/>
      <c r="E245" s="54"/>
      <c r="F245" s="54"/>
      <c r="G245" s="54"/>
      <c r="H245" s="84"/>
      <c r="I245" s="51"/>
      <c r="J245" s="52" t="s">
        <v>69</v>
      </c>
      <c r="K245" s="53"/>
      <c r="L245" s="54"/>
      <c r="M245" s="54"/>
      <c r="N245" s="54"/>
      <c r="O245" s="54"/>
      <c r="P245" s="241"/>
      <c r="Q245" s="213"/>
      <c r="R245" s="192"/>
      <c r="S245" s="193"/>
      <c r="T245" s="201"/>
      <c r="U245" s="194"/>
      <c r="V245" s="194"/>
      <c r="W245" s="194"/>
      <c r="X245" s="241"/>
      <c r="Y245" s="241"/>
    </row>
    <row r="246" spans="1:25" s="3" customFormat="1" ht="14.25" customHeight="1" thickBot="1">
      <c r="A246" s="51"/>
      <c r="B246" s="56" t="s">
        <v>345</v>
      </c>
      <c r="C246" s="53"/>
      <c r="D246" s="54"/>
      <c r="E246" s="54"/>
      <c r="F246" s="54"/>
      <c r="G246" s="54"/>
      <c r="H246" s="79"/>
      <c r="I246" s="51"/>
      <c r="J246" s="56" t="s">
        <v>345</v>
      </c>
      <c r="K246" s="53"/>
      <c r="L246" s="54"/>
      <c r="M246" s="54"/>
      <c r="N246" s="54"/>
      <c r="O246" s="54"/>
      <c r="P246" s="241"/>
      <c r="Q246" s="213"/>
      <c r="R246" s="192"/>
      <c r="S246" s="193"/>
      <c r="T246" s="201"/>
      <c r="U246" s="194"/>
      <c r="V246" s="194"/>
      <c r="W246" s="194"/>
      <c r="X246" s="241"/>
      <c r="Y246" s="241"/>
    </row>
    <row r="247" spans="1:25" s="3" customFormat="1" ht="14.25" customHeight="1">
      <c r="A247" s="503" t="s">
        <v>22</v>
      </c>
      <c r="B247" s="503" t="s">
        <v>23</v>
      </c>
      <c r="C247" s="483" t="s">
        <v>24</v>
      </c>
      <c r="D247" s="487" t="s">
        <v>25</v>
      </c>
      <c r="E247" s="488"/>
      <c r="F247" s="489"/>
      <c r="G247" s="490" t="s">
        <v>26</v>
      </c>
      <c r="H247" s="79"/>
      <c r="I247" s="503" t="s">
        <v>22</v>
      </c>
      <c r="J247" s="503" t="s">
        <v>23</v>
      </c>
      <c r="K247" s="483" t="s">
        <v>24</v>
      </c>
      <c r="L247" s="487" t="s">
        <v>25</v>
      </c>
      <c r="M247" s="488"/>
      <c r="N247" s="489"/>
      <c r="O247" s="490" t="s">
        <v>26</v>
      </c>
      <c r="P247" s="241"/>
      <c r="Q247" s="213"/>
      <c r="R247" s="192"/>
      <c r="S247" s="193"/>
      <c r="T247" s="201"/>
      <c r="U247" s="194"/>
      <c r="V247" s="194"/>
      <c r="W247" s="194"/>
      <c r="X247" s="241"/>
      <c r="Y247" s="241"/>
    </row>
    <row r="248" spans="1:25" s="3" customFormat="1" ht="14.25" customHeight="1" thickBot="1">
      <c r="A248" s="504"/>
      <c r="B248" s="504"/>
      <c r="C248" s="484"/>
      <c r="D248" s="285" t="s">
        <v>27</v>
      </c>
      <c r="E248" s="285" t="s">
        <v>28</v>
      </c>
      <c r="F248" s="286" t="s">
        <v>29</v>
      </c>
      <c r="G248" s="491"/>
      <c r="H248" s="79"/>
      <c r="I248" s="504"/>
      <c r="J248" s="504"/>
      <c r="K248" s="484"/>
      <c r="L248" s="285" t="s">
        <v>27</v>
      </c>
      <c r="M248" s="285" t="s">
        <v>28</v>
      </c>
      <c r="N248" s="286" t="s">
        <v>29</v>
      </c>
      <c r="O248" s="491"/>
      <c r="P248" s="241"/>
      <c r="Q248" s="212"/>
      <c r="R248" s="188"/>
      <c r="S248" s="189"/>
      <c r="T248" s="191"/>
      <c r="U248" s="191"/>
      <c r="V248" s="191"/>
      <c r="W248" s="191"/>
      <c r="X248" s="241"/>
      <c r="Y248" s="241"/>
    </row>
    <row r="249" spans="1:25" s="3" customFormat="1" ht="14.25" customHeight="1" thickBot="1">
      <c r="A249" s="322">
        <v>1</v>
      </c>
      <c r="B249" s="323">
        <v>2</v>
      </c>
      <c r="C249" s="324">
        <v>3</v>
      </c>
      <c r="D249" s="324">
        <v>4</v>
      </c>
      <c r="E249" s="324">
        <v>5</v>
      </c>
      <c r="F249" s="324">
        <v>6</v>
      </c>
      <c r="G249" s="325">
        <v>7</v>
      </c>
      <c r="H249" s="81"/>
      <c r="I249" s="322">
        <v>1</v>
      </c>
      <c r="J249" s="323">
        <v>2</v>
      </c>
      <c r="K249" s="324">
        <v>3</v>
      </c>
      <c r="L249" s="324">
        <v>4</v>
      </c>
      <c r="M249" s="324">
        <v>5</v>
      </c>
      <c r="N249" s="324">
        <v>6</v>
      </c>
      <c r="O249" s="325">
        <v>7</v>
      </c>
      <c r="P249" s="241"/>
      <c r="Q249" s="212"/>
      <c r="R249" s="188"/>
      <c r="S249" s="189"/>
      <c r="T249" s="191"/>
      <c r="U249" s="191"/>
      <c r="V249" s="191"/>
      <c r="W249" s="191"/>
      <c r="X249" s="241"/>
      <c r="Y249" s="241"/>
    </row>
    <row r="250" spans="1:25" s="3" customFormat="1" ht="14.25" customHeight="1">
      <c r="A250" s="62"/>
      <c r="B250" s="326" t="s">
        <v>70</v>
      </c>
      <c r="C250" s="63"/>
      <c r="D250" s="64"/>
      <c r="E250" s="64"/>
      <c r="F250" s="64"/>
      <c r="G250" s="64"/>
      <c r="H250" s="76"/>
      <c r="I250" s="62"/>
      <c r="J250" s="326" t="s">
        <v>70</v>
      </c>
      <c r="K250" s="63"/>
      <c r="L250" s="64"/>
      <c r="M250" s="64"/>
      <c r="N250" s="64"/>
      <c r="O250" s="64"/>
      <c r="P250" s="241"/>
      <c r="Q250" s="212"/>
      <c r="R250" s="188"/>
      <c r="S250" s="189"/>
      <c r="T250" s="191"/>
      <c r="U250" s="191"/>
      <c r="V250" s="191"/>
      <c r="W250" s="191"/>
      <c r="X250" s="241"/>
      <c r="Y250" s="241"/>
    </row>
    <row r="251" spans="1:25" s="46" customFormat="1" ht="14.25" customHeight="1">
      <c r="A251" s="61"/>
      <c r="B251" s="327" t="s">
        <v>10</v>
      </c>
      <c r="C251" s="61"/>
      <c r="D251" s="66"/>
      <c r="E251" s="66"/>
      <c r="F251" s="66"/>
      <c r="G251" s="67"/>
      <c r="H251" s="79"/>
      <c r="I251" s="61"/>
      <c r="J251" s="327" t="s">
        <v>88</v>
      </c>
      <c r="K251" s="61"/>
      <c r="L251" s="66"/>
      <c r="M251" s="66"/>
      <c r="N251" s="66"/>
      <c r="O251" s="67"/>
      <c r="P251" s="229"/>
      <c r="Q251" s="240"/>
      <c r="R251" s="197" t="s">
        <v>49</v>
      </c>
      <c r="S251" s="198"/>
      <c r="T251" s="199"/>
      <c r="U251" s="199"/>
      <c r="V251" s="199"/>
      <c r="W251" s="199"/>
      <c r="X251" s="229"/>
      <c r="Y251" s="229"/>
    </row>
    <row r="252" spans="1:25" s="101" customFormat="1" ht="14.25" customHeight="1">
      <c r="A252" s="355" t="s">
        <v>199</v>
      </c>
      <c r="B252" s="364" t="s">
        <v>270</v>
      </c>
      <c r="C252" s="61">
        <v>100</v>
      </c>
      <c r="D252" s="69">
        <v>1.3</v>
      </c>
      <c r="E252" s="69">
        <v>0.16</v>
      </c>
      <c r="F252" s="69">
        <v>4.8</v>
      </c>
      <c r="G252" s="69">
        <v>25.6</v>
      </c>
      <c r="H252" s="58"/>
      <c r="I252" s="328" t="s">
        <v>202</v>
      </c>
      <c r="J252" s="351" t="s">
        <v>374</v>
      </c>
      <c r="K252" s="67">
        <v>100</v>
      </c>
      <c r="L252" s="69">
        <v>2.6</v>
      </c>
      <c r="M252" s="69">
        <v>10.1</v>
      </c>
      <c r="N252" s="69">
        <v>10.3</v>
      </c>
      <c r="O252" s="69">
        <v>142.8</v>
      </c>
      <c r="P252" s="242"/>
      <c r="Q252" s="240"/>
      <c r="R252" s="197" t="s">
        <v>45</v>
      </c>
      <c r="S252" s="198"/>
      <c r="T252" s="199"/>
      <c r="U252" s="199"/>
      <c r="V252" s="199"/>
      <c r="W252" s="199"/>
      <c r="X252" s="242"/>
      <c r="Y252" s="242"/>
    </row>
    <row r="253" spans="1:25" s="46" customFormat="1" ht="14.25" customHeight="1" thickBot="1">
      <c r="A253" s="328" t="s">
        <v>178</v>
      </c>
      <c r="B253" s="68" t="s">
        <v>394</v>
      </c>
      <c r="C253" s="61">
        <v>200</v>
      </c>
      <c r="D253" s="69">
        <v>5.2</v>
      </c>
      <c r="E253" s="69">
        <v>6.4</v>
      </c>
      <c r="F253" s="69">
        <v>22</v>
      </c>
      <c r="G253" s="69">
        <v>166</v>
      </c>
      <c r="H253" s="368"/>
      <c r="I253" s="328" t="s">
        <v>100</v>
      </c>
      <c r="J253" s="68" t="s">
        <v>255</v>
      </c>
      <c r="K253" s="61">
        <v>200</v>
      </c>
      <c r="L253" s="69">
        <v>1.4</v>
      </c>
      <c r="M253" s="69">
        <v>3.9</v>
      </c>
      <c r="N253" s="69">
        <v>6.3</v>
      </c>
      <c r="O253" s="69">
        <v>71.5</v>
      </c>
      <c r="P253" s="229"/>
      <c r="Q253" s="240"/>
      <c r="R253" s="200" t="s">
        <v>154</v>
      </c>
      <c r="S253" s="198"/>
      <c r="T253" s="199"/>
      <c r="U253" s="199"/>
      <c r="V253" s="199"/>
      <c r="W253" s="199"/>
      <c r="X253" s="229"/>
      <c r="Y253" s="229"/>
    </row>
    <row r="254" spans="1:25" s="15" customFormat="1" ht="14.25" customHeight="1">
      <c r="A254" s="328" t="s">
        <v>303</v>
      </c>
      <c r="B254" s="68" t="s">
        <v>71</v>
      </c>
      <c r="C254" s="61">
        <v>200</v>
      </c>
      <c r="D254" s="69">
        <v>20.1</v>
      </c>
      <c r="E254" s="69">
        <v>19.3</v>
      </c>
      <c r="F254" s="69">
        <v>17.1</v>
      </c>
      <c r="G254" s="69">
        <v>323</v>
      </c>
      <c r="H254" s="370"/>
      <c r="I254" s="160"/>
      <c r="J254" s="154" t="s">
        <v>256</v>
      </c>
      <c r="K254" s="298">
        <v>25</v>
      </c>
      <c r="L254" s="156">
        <v>6.8</v>
      </c>
      <c r="M254" s="156">
        <v>4.8</v>
      </c>
      <c r="N254" s="156">
        <v>0</v>
      </c>
      <c r="O254" s="156">
        <v>70</v>
      </c>
      <c r="P254" s="230"/>
      <c r="Q254" s="509" t="s">
        <v>22</v>
      </c>
      <c r="R254" s="494" t="s">
        <v>23</v>
      </c>
      <c r="S254" s="496" t="s">
        <v>24</v>
      </c>
      <c r="T254" s="498" t="s">
        <v>26</v>
      </c>
      <c r="U254" s="500" t="s">
        <v>25</v>
      </c>
      <c r="V254" s="501"/>
      <c r="W254" s="502"/>
      <c r="X254" s="230"/>
      <c r="Y254" s="230"/>
    </row>
    <row r="255" spans="1:25" s="46" customFormat="1" ht="14.25" customHeight="1" thickBot="1">
      <c r="A255" s="328" t="s">
        <v>184</v>
      </c>
      <c r="B255" s="68" t="s">
        <v>44</v>
      </c>
      <c r="C255" s="61">
        <v>200</v>
      </c>
      <c r="D255" s="69">
        <v>0.2</v>
      </c>
      <c r="E255" s="69">
        <v>0</v>
      </c>
      <c r="F255" s="69">
        <v>6.5</v>
      </c>
      <c r="G255" s="69">
        <v>26.8</v>
      </c>
      <c r="H255" s="58"/>
      <c r="I255" s="328" t="s">
        <v>376</v>
      </c>
      <c r="J255" s="68" t="s">
        <v>212</v>
      </c>
      <c r="K255" s="61" t="s">
        <v>156</v>
      </c>
      <c r="L255" s="69">
        <v>10.98</v>
      </c>
      <c r="M255" s="69">
        <v>5.08</v>
      </c>
      <c r="N255" s="69">
        <v>36.44</v>
      </c>
      <c r="O255" s="69">
        <v>271</v>
      </c>
      <c r="P255" s="229"/>
      <c r="Q255" s="510"/>
      <c r="R255" s="495"/>
      <c r="S255" s="497"/>
      <c r="T255" s="499"/>
      <c r="U255" s="170" t="s">
        <v>27</v>
      </c>
      <c r="V255" s="170" t="s">
        <v>28</v>
      </c>
      <c r="W255" s="171" t="s">
        <v>29</v>
      </c>
      <c r="X255" s="229"/>
      <c r="Y255" s="229"/>
    </row>
    <row r="256" spans="1:25" s="46" customFormat="1" ht="14.25" customHeight="1" thickBot="1">
      <c r="A256" s="328" t="s">
        <v>178</v>
      </c>
      <c r="B256" s="68" t="s">
        <v>1</v>
      </c>
      <c r="C256" s="73">
        <v>30</v>
      </c>
      <c r="D256" s="69">
        <v>1.8</v>
      </c>
      <c r="E256" s="69">
        <v>0.3</v>
      </c>
      <c r="F256" s="69">
        <v>12.9</v>
      </c>
      <c r="G256" s="69">
        <v>63</v>
      </c>
      <c r="H256" s="58"/>
      <c r="I256" s="328" t="s">
        <v>178</v>
      </c>
      <c r="J256" s="68" t="s">
        <v>395</v>
      </c>
      <c r="K256" s="61">
        <v>200</v>
      </c>
      <c r="L256" s="69">
        <v>0</v>
      </c>
      <c r="M256" s="69">
        <v>0</v>
      </c>
      <c r="N256" s="69">
        <v>23</v>
      </c>
      <c r="O256" s="69">
        <v>92.2</v>
      </c>
      <c r="P256" s="229"/>
      <c r="Q256" s="273">
        <v>1</v>
      </c>
      <c r="R256" s="237">
        <v>2</v>
      </c>
      <c r="S256" s="237">
        <v>3</v>
      </c>
      <c r="T256" s="238">
        <v>7</v>
      </c>
      <c r="U256" s="237">
        <v>4</v>
      </c>
      <c r="V256" s="237">
        <v>5</v>
      </c>
      <c r="W256" s="237">
        <v>6</v>
      </c>
      <c r="X256" s="229"/>
      <c r="Y256" s="229"/>
    </row>
    <row r="257" spans="1:25" s="46" customFormat="1" ht="14.25" customHeight="1">
      <c r="A257" s="65"/>
      <c r="B257" s="327" t="s">
        <v>8</v>
      </c>
      <c r="C257" s="336">
        <f>SUM(C252:C256)</f>
        <v>730</v>
      </c>
      <c r="D257" s="337">
        <f>SUM(D252:D256)</f>
        <v>28.6</v>
      </c>
      <c r="E257" s="337">
        <f>SUM(E252:E256)</f>
        <v>26.16</v>
      </c>
      <c r="F257" s="337">
        <f>SUM(F252:F256)</f>
        <v>63.300000000000004</v>
      </c>
      <c r="G257" s="337">
        <f>SUM(G252:G256)</f>
        <v>604.4</v>
      </c>
      <c r="H257" s="58"/>
      <c r="I257" s="328" t="s">
        <v>178</v>
      </c>
      <c r="J257" s="68" t="s">
        <v>1</v>
      </c>
      <c r="K257" s="73">
        <v>30</v>
      </c>
      <c r="L257" s="69">
        <v>1.8</v>
      </c>
      <c r="M257" s="69">
        <v>0.3</v>
      </c>
      <c r="N257" s="69">
        <v>12.9</v>
      </c>
      <c r="O257" s="69">
        <v>63</v>
      </c>
      <c r="P257" s="229"/>
      <c r="Q257" s="248"/>
      <c r="R257" s="173" t="s">
        <v>46</v>
      </c>
      <c r="S257" s="174"/>
      <c r="T257" s="175"/>
      <c r="U257" s="175"/>
      <c r="V257" s="175"/>
      <c r="W257" s="175"/>
      <c r="X257" s="229"/>
      <c r="Y257" s="229"/>
    </row>
    <row r="258" spans="1:25" s="46" customFormat="1" ht="14.25" customHeight="1">
      <c r="A258" s="76"/>
      <c r="B258" s="76"/>
      <c r="C258" s="76"/>
      <c r="D258" s="76"/>
      <c r="E258" s="76"/>
      <c r="F258" s="76"/>
      <c r="G258" s="76"/>
      <c r="H258" s="58"/>
      <c r="I258" s="328" t="s">
        <v>178</v>
      </c>
      <c r="J258" s="338" t="s">
        <v>90</v>
      </c>
      <c r="K258" s="73">
        <v>30</v>
      </c>
      <c r="L258" s="69">
        <v>1.8</v>
      </c>
      <c r="M258" s="69">
        <v>0.3</v>
      </c>
      <c r="N258" s="69">
        <v>11.4</v>
      </c>
      <c r="O258" s="69">
        <v>57</v>
      </c>
      <c r="P258" s="229"/>
      <c r="Q258" s="277"/>
      <c r="R258" s="229"/>
      <c r="S258" s="229"/>
      <c r="T258" s="229"/>
      <c r="U258" s="229"/>
      <c r="V258" s="229"/>
      <c r="W258" s="229"/>
      <c r="X258" s="229"/>
      <c r="Y258" s="229"/>
    </row>
    <row r="259" spans="1:25" s="3" customFormat="1" ht="14.25" customHeight="1">
      <c r="A259" s="76"/>
      <c r="B259" s="76"/>
      <c r="C259" s="76"/>
      <c r="D259" s="76"/>
      <c r="E259" s="76"/>
      <c r="F259" s="76"/>
      <c r="G259" s="76"/>
      <c r="H259" s="58"/>
      <c r="I259" s="65"/>
      <c r="J259" s="327" t="s">
        <v>8</v>
      </c>
      <c r="K259" s="336">
        <f>SUM(K252:K258)</f>
        <v>585</v>
      </c>
      <c r="L259" s="337">
        <f>SUM(L252:L258)</f>
        <v>25.380000000000003</v>
      </c>
      <c r="M259" s="337">
        <f>SUM(M252:M258)</f>
        <v>24.480000000000004</v>
      </c>
      <c r="N259" s="337">
        <f>SUM(N252:N258)</f>
        <v>100.34</v>
      </c>
      <c r="O259" s="337">
        <f>SUM(O252:O258)</f>
        <v>767.5</v>
      </c>
      <c r="P259" s="241"/>
      <c r="Q259" s="282"/>
      <c r="R259" s="241"/>
      <c r="S259" s="241"/>
      <c r="T259" s="241"/>
      <c r="U259" s="241"/>
      <c r="V259" s="241"/>
      <c r="W259" s="241"/>
      <c r="X259" s="241"/>
      <c r="Y259" s="241"/>
    </row>
    <row r="260" spans="1:25" s="3" customFormat="1" ht="14.25" customHeight="1">
      <c r="A260" s="55"/>
      <c r="B260" s="56"/>
      <c r="C260" s="77"/>
      <c r="D260" s="79"/>
      <c r="E260" s="79"/>
      <c r="F260" s="57"/>
      <c r="G260" s="58"/>
      <c r="H260" s="57"/>
      <c r="I260" s="76"/>
      <c r="J260" s="76"/>
      <c r="K260" s="76"/>
      <c r="L260" s="76"/>
      <c r="M260" s="76"/>
      <c r="N260" s="76"/>
      <c r="O260" s="76"/>
      <c r="P260" s="241"/>
      <c r="Q260" s="282"/>
      <c r="R260" s="241"/>
      <c r="S260" s="241"/>
      <c r="T260" s="241"/>
      <c r="U260" s="241"/>
      <c r="V260" s="241"/>
      <c r="W260" s="241"/>
      <c r="X260" s="241"/>
      <c r="Y260" s="241"/>
    </row>
    <row r="261" spans="1:25" s="46" customFormat="1" ht="14.25" customHeight="1">
      <c r="A261" s="51"/>
      <c r="B261" s="52" t="s">
        <v>58</v>
      </c>
      <c r="C261" s="53"/>
      <c r="D261" s="54"/>
      <c r="E261" s="54"/>
      <c r="F261" s="54"/>
      <c r="G261" s="54"/>
      <c r="H261" s="58"/>
      <c r="I261" s="51"/>
      <c r="J261" s="52" t="s">
        <v>58</v>
      </c>
      <c r="K261" s="53"/>
      <c r="L261" s="54"/>
      <c r="M261" s="54"/>
      <c r="N261" s="54"/>
      <c r="O261" s="54"/>
      <c r="P261" s="229"/>
      <c r="Q261" s="277"/>
      <c r="R261" s="229"/>
      <c r="S261" s="229"/>
      <c r="T261" s="229"/>
      <c r="U261" s="229"/>
      <c r="V261" s="229"/>
      <c r="W261" s="229"/>
      <c r="X261" s="229"/>
      <c r="Y261" s="229"/>
    </row>
    <row r="262" spans="1:25" s="46" customFormat="1" ht="14.25" customHeight="1">
      <c r="A262" s="51"/>
      <c r="B262" s="52" t="s">
        <v>72</v>
      </c>
      <c r="C262" s="53"/>
      <c r="D262" s="54"/>
      <c r="E262" s="54"/>
      <c r="F262" s="54"/>
      <c r="G262" s="54"/>
      <c r="H262" s="79"/>
      <c r="I262" s="51"/>
      <c r="J262" s="52" t="s">
        <v>72</v>
      </c>
      <c r="K262" s="53"/>
      <c r="L262" s="54"/>
      <c r="M262" s="54"/>
      <c r="N262" s="54"/>
      <c r="O262" s="54"/>
      <c r="P262" s="229"/>
      <c r="Q262" s="277"/>
      <c r="R262" s="229"/>
      <c r="S262" s="229"/>
      <c r="T262" s="229"/>
      <c r="U262" s="229"/>
      <c r="V262" s="229"/>
      <c r="W262" s="229"/>
      <c r="X262" s="229"/>
      <c r="Y262" s="229"/>
    </row>
    <row r="263" spans="1:25" s="46" customFormat="1" ht="14.25" customHeight="1" thickBot="1">
      <c r="A263" s="51"/>
      <c r="B263" s="56" t="s">
        <v>345</v>
      </c>
      <c r="C263" s="53"/>
      <c r="D263" s="54"/>
      <c r="E263" s="54"/>
      <c r="F263" s="54"/>
      <c r="G263" s="54"/>
      <c r="H263" s="79"/>
      <c r="I263" s="51"/>
      <c r="J263" s="56" t="s">
        <v>345</v>
      </c>
      <c r="K263" s="53"/>
      <c r="L263" s="54"/>
      <c r="M263" s="54"/>
      <c r="N263" s="54"/>
      <c r="O263" s="54"/>
      <c r="P263" s="229"/>
      <c r="Q263" s="277"/>
      <c r="R263" s="229"/>
      <c r="S263" s="229"/>
      <c r="T263" s="229"/>
      <c r="U263" s="229"/>
      <c r="V263" s="229"/>
      <c r="W263" s="229"/>
      <c r="X263" s="229"/>
      <c r="Y263" s="229"/>
    </row>
    <row r="264" spans="1:25" s="46" customFormat="1" ht="14.25" customHeight="1">
      <c r="A264" s="503" t="s">
        <v>22</v>
      </c>
      <c r="B264" s="503" t="s">
        <v>23</v>
      </c>
      <c r="C264" s="483" t="s">
        <v>24</v>
      </c>
      <c r="D264" s="487" t="s">
        <v>25</v>
      </c>
      <c r="E264" s="488"/>
      <c r="F264" s="489"/>
      <c r="G264" s="490" t="s">
        <v>26</v>
      </c>
      <c r="H264" s="79"/>
      <c r="I264" s="503" t="s">
        <v>22</v>
      </c>
      <c r="J264" s="503" t="s">
        <v>23</v>
      </c>
      <c r="K264" s="483" t="s">
        <v>24</v>
      </c>
      <c r="L264" s="487" t="s">
        <v>25</v>
      </c>
      <c r="M264" s="488"/>
      <c r="N264" s="489"/>
      <c r="O264" s="490" t="s">
        <v>26</v>
      </c>
      <c r="P264" s="229"/>
      <c r="Q264" s="277"/>
      <c r="R264" s="229"/>
      <c r="S264" s="229"/>
      <c r="T264" s="229"/>
      <c r="U264" s="229"/>
      <c r="V264" s="229"/>
      <c r="W264" s="229"/>
      <c r="X264" s="229"/>
      <c r="Y264" s="229"/>
    </row>
    <row r="265" spans="1:25" s="46" customFormat="1" ht="14.25" customHeight="1" thickBot="1">
      <c r="A265" s="504"/>
      <c r="B265" s="504"/>
      <c r="C265" s="484"/>
      <c r="D265" s="285" t="s">
        <v>27</v>
      </c>
      <c r="E265" s="285" t="s">
        <v>28</v>
      </c>
      <c r="F265" s="286" t="s">
        <v>29</v>
      </c>
      <c r="G265" s="491"/>
      <c r="H265" s="79"/>
      <c r="I265" s="504"/>
      <c r="J265" s="504"/>
      <c r="K265" s="484"/>
      <c r="L265" s="285" t="s">
        <v>27</v>
      </c>
      <c r="M265" s="285" t="s">
        <v>28</v>
      </c>
      <c r="N265" s="286" t="s">
        <v>29</v>
      </c>
      <c r="O265" s="491"/>
      <c r="P265" s="229"/>
      <c r="Q265" s="277"/>
      <c r="R265" s="229"/>
      <c r="S265" s="229"/>
      <c r="T265" s="229"/>
      <c r="U265" s="229"/>
      <c r="V265" s="229"/>
      <c r="W265" s="229"/>
      <c r="X265" s="229"/>
      <c r="Y265" s="229"/>
    </row>
    <row r="266" spans="1:25" s="46" customFormat="1" ht="14.25" customHeight="1" thickBot="1">
      <c r="A266" s="322">
        <v>1</v>
      </c>
      <c r="B266" s="323">
        <v>2</v>
      </c>
      <c r="C266" s="324">
        <v>3</v>
      </c>
      <c r="D266" s="324">
        <v>4</v>
      </c>
      <c r="E266" s="324">
        <v>5</v>
      </c>
      <c r="F266" s="324">
        <v>6</v>
      </c>
      <c r="G266" s="325">
        <v>7</v>
      </c>
      <c r="H266" s="79"/>
      <c r="I266" s="322">
        <v>1</v>
      </c>
      <c r="J266" s="323">
        <v>2</v>
      </c>
      <c r="K266" s="324">
        <v>3</v>
      </c>
      <c r="L266" s="324">
        <v>4</v>
      </c>
      <c r="M266" s="324">
        <v>5</v>
      </c>
      <c r="N266" s="324">
        <v>6</v>
      </c>
      <c r="O266" s="325">
        <v>7</v>
      </c>
      <c r="P266" s="229"/>
      <c r="Q266" s="277"/>
      <c r="R266" s="229"/>
      <c r="S266" s="229"/>
      <c r="T266" s="229"/>
      <c r="U266" s="229"/>
      <c r="V266" s="229"/>
      <c r="W266" s="229"/>
      <c r="X266" s="229"/>
      <c r="Y266" s="229"/>
    </row>
    <row r="267" spans="1:25" s="46" customFormat="1" ht="14.25" customHeight="1">
      <c r="A267" s="62"/>
      <c r="B267" s="326" t="s">
        <v>73</v>
      </c>
      <c r="C267" s="63"/>
      <c r="D267" s="64"/>
      <c r="E267" s="64"/>
      <c r="F267" s="64"/>
      <c r="G267" s="64"/>
      <c r="H267" s="79"/>
      <c r="I267" s="62"/>
      <c r="J267" s="326" t="s">
        <v>73</v>
      </c>
      <c r="K267" s="63"/>
      <c r="L267" s="64"/>
      <c r="M267" s="64"/>
      <c r="N267" s="64"/>
      <c r="O267" s="64"/>
      <c r="P267" s="229"/>
      <c r="Q267" s="212"/>
      <c r="R267" s="188"/>
      <c r="S267" s="189"/>
      <c r="T267" s="191"/>
      <c r="U267" s="191"/>
      <c r="V267" s="191"/>
      <c r="W267" s="191"/>
      <c r="X267" s="229"/>
      <c r="Y267" s="229"/>
    </row>
    <row r="268" spans="1:25" s="46" customFormat="1" ht="14.25" customHeight="1">
      <c r="A268" s="61"/>
      <c r="B268" s="327" t="s">
        <v>10</v>
      </c>
      <c r="C268" s="61"/>
      <c r="D268" s="66"/>
      <c r="E268" s="66"/>
      <c r="F268" s="66"/>
      <c r="G268" s="67"/>
      <c r="H268" s="81"/>
      <c r="I268" s="61"/>
      <c r="J268" s="327" t="s">
        <v>88</v>
      </c>
      <c r="K268" s="61"/>
      <c r="L268" s="66"/>
      <c r="M268" s="66"/>
      <c r="N268" s="66"/>
      <c r="O268" s="67"/>
      <c r="P268" s="229"/>
      <c r="Q268" s="212"/>
      <c r="R268" s="188"/>
      <c r="S268" s="189"/>
      <c r="T268" s="191"/>
      <c r="U268" s="191"/>
      <c r="V268" s="191"/>
      <c r="W268" s="191"/>
      <c r="X268" s="229"/>
      <c r="Y268" s="229"/>
    </row>
    <row r="269" spans="1:25" s="46" customFormat="1" ht="14.25" customHeight="1">
      <c r="A269" s="371" t="s">
        <v>332</v>
      </c>
      <c r="B269" s="372" t="s">
        <v>396</v>
      </c>
      <c r="C269" s="373">
        <v>77</v>
      </c>
      <c r="D269" s="367">
        <v>2.6</v>
      </c>
      <c r="E269" s="367">
        <v>6.26</v>
      </c>
      <c r="F269" s="367">
        <v>21.96</v>
      </c>
      <c r="G269" s="367">
        <v>159</v>
      </c>
      <c r="H269" s="365"/>
      <c r="I269" s="328" t="s">
        <v>250</v>
      </c>
      <c r="J269" s="68" t="s">
        <v>233</v>
      </c>
      <c r="K269" s="61">
        <v>100</v>
      </c>
      <c r="L269" s="69">
        <v>1.5</v>
      </c>
      <c r="M269" s="69">
        <v>0.5</v>
      </c>
      <c r="N269" s="69">
        <v>21</v>
      </c>
      <c r="O269" s="69">
        <v>96</v>
      </c>
      <c r="P269" s="229"/>
      <c r="Q269" s="212"/>
      <c r="R269" s="188"/>
      <c r="S269" s="189"/>
      <c r="T269" s="191"/>
      <c r="U269" s="191"/>
      <c r="V269" s="191"/>
      <c r="W269" s="191"/>
      <c r="X269" s="229"/>
      <c r="Y269" s="229"/>
    </row>
    <row r="270" spans="1:25" s="46" customFormat="1" ht="14.25" customHeight="1">
      <c r="A270" s="328" t="s">
        <v>250</v>
      </c>
      <c r="B270" s="68" t="s">
        <v>179</v>
      </c>
      <c r="C270" s="61">
        <v>100</v>
      </c>
      <c r="D270" s="69">
        <v>0.8</v>
      </c>
      <c r="E270" s="69">
        <v>0.3</v>
      </c>
      <c r="F270" s="69">
        <v>11.5</v>
      </c>
      <c r="G270" s="69">
        <v>53</v>
      </c>
      <c r="H270" s="341"/>
      <c r="I270" s="355" t="s">
        <v>199</v>
      </c>
      <c r="J270" s="364" t="s">
        <v>270</v>
      </c>
      <c r="K270" s="61">
        <v>100</v>
      </c>
      <c r="L270" s="69">
        <v>1.3</v>
      </c>
      <c r="M270" s="69">
        <v>0.16</v>
      </c>
      <c r="N270" s="69">
        <v>4.8</v>
      </c>
      <c r="O270" s="69">
        <v>25.6</v>
      </c>
      <c r="P270" s="229"/>
      <c r="Q270" s="212"/>
      <c r="R270" s="188"/>
      <c r="S270" s="189"/>
      <c r="T270" s="191"/>
      <c r="U270" s="191"/>
      <c r="V270" s="191"/>
      <c r="W270" s="191"/>
      <c r="X270" s="229"/>
      <c r="Y270" s="229"/>
    </row>
    <row r="271" spans="1:25" s="46" customFormat="1" ht="14.25" customHeight="1">
      <c r="A271" s="328" t="s">
        <v>178</v>
      </c>
      <c r="B271" s="329" t="s">
        <v>74</v>
      </c>
      <c r="C271" s="73">
        <v>100</v>
      </c>
      <c r="D271" s="330">
        <v>3.1</v>
      </c>
      <c r="E271" s="330">
        <v>0</v>
      </c>
      <c r="F271" s="330">
        <v>6.5</v>
      </c>
      <c r="G271" s="330">
        <v>38.4</v>
      </c>
      <c r="H271" s="341"/>
      <c r="I271" s="145" t="s">
        <v>338</v>
      </c>
      <c r="J271" s="151" t="s">
        <v>339</v>
      </c>
      <c r="K271" s="61" t="s">
        <v>340</v>
      </c>
      <c r="L271" s="69">
        <v>1.7</v>
      </c>
      <c r="M271" s="69">
        <v>2.2</v>
      </c>
      <c r="N271" s="69">
        <v>12.3</v>
      </c>
      <c r="O271" s="69">
        <v>84.8</v>
      </c>
      <c r="P271" s="229"/>
      <c r="Q271" s="212"/>
      <c r="R271" s="188"/>
      <c r="S271" s="189"/>
      <c r="T271" s="191"/>
      <c r="U271" s="191"/>
      <c r="V271" s="191"/>
      <c r="W271" s="191"/>
      <c r="X271" s="229"/>
      <c r="Y271" s="229"/>
    </row>
    <row r="272" spans="1:25" s="46" customFormat="1" ht="14.25" customHeight="1">
      <c r="A272" s="328" t="s">
        <v>222</v>
      </c>
      <c r="B272" s="68" t="s">
        <v>220</v>
      </c>
      <c r="C272" s="61" t="s">
        <v>397</v>
      </c>
      <c r="D272" s="69">
        <v>12.68</v>
      </c>
      <c r="E272" s="69">
        <v>19.42</v>
      </c>
      <c r="F272" s="69">
        <v>3.15</v>
      </c>
      <c r="G272" s="69">
        <v>237.23</v>
      </c>
      <c r="H272" s="58"/>
      <c r="I272" s="328" t="s">
        <v>120</v>
      </c>
      <c r="J272" s="68" t="s">
        <v>102</v>
      </c>
      <c r="K272" s="61">
        <v>100</v>
      </c>
      <c r="L272" s="69">
        <v>9.56</v>
      </c>
      <c r="M272" s="69">
        <v>12.4</v>
      </c>
      <c r="N272" s="69">
        <v>12.25</v>
      </c>
      <c r="O272" s="69">
        <v>199</v>
      </c>
      <c r="P272" s="229"/>
      <c r="Q272" s="212"/>
      <c r="R272" s="188"/>
      <c r="S272" s="189"/>
      <c r="T272" s="191"/>
      <c r="U272" s="191"/>
      <c r="V272" s="191"/>
      <c r="W272" s="191"/>
      <c r="X272" s="229"/>
      <c r="Y272" s="229"/>
    </row>
    <row r="273" spans="1:25" s="46" customFormat="1" ht="14.25" customHeight="1">
      <c r="A273" s="328" t="s">
        <v>224</v>
      </c>
      <c r="B273" s="364" t="s">
        <v>379</v>
      </c>
      <c r="C273" s="61" t="s">
        <v>7</v>
      </c>
      <c r="D273" s="69">
        <v>0.4</v>
      </c>
      <c r="E273" s="69">
        <v>0</v>
      </c>
      <c r="F273" s="69">
        <v>9.1</v>
      </c>
      <c r="G273" s="69">
        <v>37.9</v>
      </c>
      <c r="H273" s="79"/>
      <c r="I273" s="328" t="s">
        <v>232</v>
      </c>
      <c r="J273" s="68" t="s">
        <v>43</v>
      </c>
      <c r="K273" s="61">
        <v>150</v>
      </c>
      <c r="L273" s="69">
        <v>3.1</v>
      </c>
      <c r="M273" s="69">
        <v>6</v>
      </c>
      <c r="N273" s="69">
        <v>19.7</v>
      </c>
      <c r="O273" s="69">
        <v>145.8</v>
      </c>
      <c r="P273" s="229"/>
      <c r="Q273" s="212"/>
      <c r="R273" s="188"/>
      <c r="S273" s="189"/>
      <c r="T273" s="191"/>
      <c r="U273" s="191"/>
      <c r="V273" s="191"/>
      <c r="W273" s="191"/>
      <c r="X273" s="229"/>
      <c r="Y273" s="229"/>
    </row>
    <row r="274" spans="1:25" s="46" customFormat="1" ht="14.25" customHeight="1">
      <c r="A274" s="65"/>
      <c r="B274" s="327" t="s">
        <v>8</v>
      </c>
      <c r="C274" s="336">
        <v>607</v>
      </c>
      <c r="D274" s="337">
        <f>SUM(D269:D273)</f>
        <v>19.58</v>
      </c>
      <c r="E274" s="337">
        <f>SUM(E269:E273)</f>
        <v>25.98</v>
      </c>
      <c r="F274" s="337">
        <f>SUM(F269:F273)</f>
        <v>52.21</v>
      </c>
      <c r="G274" s="337">
        <f>SUM(G269:G273)</f>
        <v>525.53</v>
      </c>
      <c r="H274" s="57"/>
      <c r="I274" s="328" t="s">
        <v>242</v>
      </c>
      <c r="J274" s="68" t="s">
        <v>370</v>
      </c>
      <c r="K274" s="61">
        <v>200</v>
      </c>
      <c r="L274" s="69">
        <v>0.2</v>
      </c>
      <c r="M274" s="69">
        <v>0</v>
      </c>
      <c r="N274" s="69">
        <v>13</v>
      </c>
      <c r="O274" s="69">
        <v>52.9</v>
      </c>
      <c r="P274" s="229"/>
      <c r="Q274" s="212"/>
      <c r="R274" s="188"/>
      <c r="S274" s="189"/>
      <c r="T274" s="191"/>
      <c r="U274" s="191"/>
      <c r="V274" s="191"/>
      <c r="W274" s="191"/>
      <c r="X274" s="229"/>
      <c r="Y274" s="229"/>
    </row>
    <row r="275" spans="1:25" s="46" customFormat="1" ht="14.25" customHeight="1">
      <c r="A275" s="55"/>
      <c r="B275" s="49"/>
      <c r="C275" s="77"/>
      <c r="D275" s="57"/>
      <c r="E275" s="79"/>
      <c r="F275" s="57"/>
      <c r="G275" s="79"/>
      <c r="H275" s="79"/>
      <c r="I275" s="328" t="s">
        <v>178</v>
      </c>
      <c r="J275" s="68" t="s">
        <v>1</v>
      </c>
      <c r="K275" s="73">
        <v>30</v>
      </c>
      <c r="L275" s="69">
        <v>1.8</v>
      </c>
      <c r="M275" s="69">
        <v>0.3</v>
      </c>
      <c r="N275" s="69">
        <v>12.9</v>
      </c>
      <c r="O275" s="69">
        <v>63</v>
      </c>
      <c r="P275" s="229"/>
      <c r="Q275" s="212"/>
      <c r="R275" s="188"/>
      <c r="S275" s="189"/>
      <c r="T275" s="191"/>
      <c r="U275" s="191"/>
      <c r="V275" s="191"/>
      <c r="W275" s="191"/>
      <c r="X275" s="229"/>
      <c r="Y275" s="229"/>
    </row>
    <row r="276" spans="1:25" s="46" customFormat="1" ht="14.25" customHeight="1">
      <c r="A276" s="55"/>
      <c r="B276" s="49"/>
      <c r="C276" s="77"/>
      <c r="D276" s="57"/>
      <c r="E276" s="79"/>
      <c r="F276" s="57"/>
      <c r="G276" s="79"/>
      <c r="H276" s="57"/>
      <c r="I276" s="328" t="s">
        <v>178</v>
      </c>
      <c r="J276" s="338" t="s">
        <v>90</v>
      </c>
      <c r="K276" s="73">
        <v>30</v>
      </c>
      <c r="L276" s="69">
        <v>1.8</v>
      </c>
      <c r="M276" s="69">
        <v>0.3</v>
      </c>
      <c r="N276" s="69">
        <v>11.4</v>
      </c>
      <c r="O276" s="69">
        <v>57</v>
      </c>
      <c r="P276" s="229"/>
      <c r="Q276" s="212"/>
      <c r="R276" s="188"/>
      <c r="S276" s="189"/>
      <c r="T276" s="191"/>
      <c r="U276" s="191"/>
      <c r="V276" s="191"/>
      <c r="W276" s="191"/>
      <c r="X276" s="229"/>
      <c r="Y276" s="229"/>
    </row>
    <row r="277" spans="1:25" s="46" customFormat="1" ht="14.25" customHeight="1">
      <c r="A277" s="55"/>
      <c r="B277" s="49"/>
      <c r="C277" s="77"/>
      <c r="D277" s="57"/>
      <c r="E277" s="79"/>
      <c r="F277" s="57"/>
      <c r="G277" s="79"/>
      <c r="H277" s="79"/>
      <c r="I277" s="65"/>
      <c r="J277" s="327" t="s">
        <v>8</v>
      </c>
      <c r="K277" s="337">
        <v>930</v>
      </c>
      <c r="L277" s="337">
        <f>SUM(L269:L276)</f>
        <v>20.96</v>
      </c>
      <c r="M277" s="337">
        <f>SUM(M269:M276)</f>
        <v>21.860000000000003</v>
      </c>
      <c r="N277" s="337">
        <f>SUM(N269:N276)</f>
        <v>107.35000000000001</v>
      </c>
      <c r="O277" s="337">
        <f>SUM(O269:O276)</f>
        <v>724.1</v>
      </c>
      <c r="P277" s="229"/>
      <c r="Q277" s="212"/>
      <c r="R277" s="188"/>
      <c r="S277" s="189"/>
      <c r="T277" s="191"/>
      <c r="U277" s="191"/>
      <c r="V277" s="191"/>
      <c r="W277" s="191"/>
      <c r="X277" s="229"/>
      <c r="Y277" s="229"/>
    </row>
    <row r="278" spans="1:25" s="46" customFormat="1" ht="14.25" customHeight="1">
      <c r="A278" s="55"/>
      <c r="B278" s="49"/>
      <c r="C278" s="77"/>
      <c r="D278" s="57"/>
      <c r="E278" s="79"/>
      <c r="F278" s="57"/>
      <c r="G278" s="79"/>
      <c r="H278" s="79"/>
      <c r="I278" s="75"/>
      <c r="J278" s="314"/>
      <c r="K278" s="365"/>
      <c r="L278" s="81"/>
      <c r="M278" s="81"/>
      <c r="N278" s="81"/>
      <c r="O278" s="81"/>
      <c r="P278" s="229"/>
      <c r="Q278" s="212"/>
      <c r="R278" s="188"/>
      <c r="S278" s="189"/>
      <c r="T278" s="191"/>
      <c r="U278" s="191"/>
      <c r="V278" s="191"/>
      <c r="W278" s="191"/>
      <c r="X278" s="229"/>
      <c r="Y278" s="229"/>
    </row>
    <row r="279" spans="1:25" s="46" customFormat="1" ht="14.25" customHeight="1">
      <c r="A279" s="51"/>
      <c r="B279" s="52" t="s">
        <v>75</v>
      </c>
      <c r="C279" s="53"/>
      <c r="D279" s="54"/>
      <c r="E279" s="54"/>
      <c r="F279" s="54"/>
      <c r="G279" s="54"/>
      <c r="H279" s="81"/>
      <c r="I279" s="75"/>
      <c r="J279" s="52" t="s">
        <v>75</v>
      </c>
      <c r="K279" s="75"/>
      <c r="L279" s="85"/>
      <c r="M279" s="85"/>
      <c r="N279" s="85"/>
      <c r="O279" s="85"/>
      <c r="P279" s="229"/>
      <c r="Q279" s="212"/>
      <c r="R279" s="188"/>
      <c r="S279" s="189"/>
      <c r="T279" s="191"/>
      <c r="U279" s="191"/>
      <c r="V279" s="191"/>
      <c r="W279" s="191"/>
      <c r="X279" s="229"/>
      <c r="Y279" s="229"/>
    </row>
    <row r="280" spans="1:25" s="46" customFormat="1" ht="14.25" customHeight="1">
      <c r="A280" s="51"/>
      <c r="B280" s="52" t="s">
        <v>76</v>
      </c>
      <c r="C280" s="53"/>
      <c r="D280" s="89"/>
      <c r="E280" s="89"/>
      <c r="F280" s="89"/>
      <c r="G280" s="89"/>
      <c r="H280" s="88"/>
      <c r="I280" s="51"/>
      <c r="J280" s="52" t="s">
        <v>76</v>
      </c>
      <c r="K280" s="53"/>
      <c r="L280" s="54"/>
      <c r="M280" s="54"/>
      <c r="N280" s="54"/>
      <c r="O280" s="54"/>
      <c r="P280" s="229"/>
      <c r="Q280" s="212"/>
      <c r="R280" s="188"/>
      <c r="S280" s="189"/>
      <c r="T280" s="191"/>
      <c r="U280" s="191"/>
      <c r="V280" s="191"/>
      <c r="W280" s="191"/>
      <c r="X280" s="229"/>
      <c r="Y280" s="229"/>
    </row>
    <row r="281" spans="1:25" s="46" customFormat="1" ht="14.25" customHeight="1" thickBot="1">
      <c r="A281" s="51"/>
      <c r="B281" s="56" t="s">
        <v>345</v>
      </c>
      <c r="C281" s="53"/>
      <c r="D281" s="54"/>
      <c r="E281" s="54"/>
      <c r="F281" s="54"/>
      <c r="G281" s="54"/>
      <c r="H281" s="57"/>
      <c r="I281" s="51"/>
      <c r="J281" s="56" t="s">
        <v>345</v>
      </c>
      <c r="K281" s="53"/>
      <c r="L281" s="54"/>
      <c r="M281" s="54"/>
      <c r="N281" s="54"/>
      <c r="O281" s="54"/>
      <c r="P281" s="229"/>
      <c r="Q281" s="212"/>
      <c r="R281" s="188"/>
      <c r="S281" s="189"/>
      <c r="T281" s="191"/>
      <c r="U281" s="191"/>
      <c r="V281" s="191"/>
      <c r="W281" s="191"/>
      <c r="X281" s="229"/>
      <c r="Y281" s="229"/>
    </row>
    <row r="282" spans="1:25" s="46" customFormat="1" ht="14.25" customHeight="1">
      <c r="A282" s="503" t="s">
        <v>22</v>
      </c>
      <c r="B282" s="503" t="s">
        <v>23</v>
      </c>
      <c r="C282" s="483" t="s">
        <v>24</v>
      </c>
      <c r="D282" s="487" t="s">
        <v>25</v>
      </c>
      <c r="E282" s="488"/>
      <c r="F282" s="489"/>
      <c r="G282" s="490" t="s">
        <v>26</v>
      </c>
      <c r="H282" s="57"/>
      <c r="I282" s="503" t="s">
        <v>22</v>
      </c>
      <c r="J282" s="503" t="s">
        <v>23</v>
      </c>
      <c r="K282" s="483" t="s">
        <v>24</v>
      </c>
      <c r="L282" s="487" t="s">
        <v>25</v>
      </c>
      <c r="M282" s="488"/>
      <c r="N282" s="489"/>
      <c r="O282" s="490" t="s">
        <v>26</v>
      </c>
      <c r="P282" s="229"/>
      <c r="Q282" s="212"/>
      <c r="R282" s="188"/>
      <c r="S282" s="189"/>
      <c r="T282" s="191"/>
      <c r="U282" s="191"/>
      <c r="V282" s="191"/>
      <c r="W282" s="191"/>
      <c r="X282" s="229"/>
      <c r="Y282" s="229"/>
    </row>
    <row r="283" spans="1:25" s="46" customFormat="1" ht="14.25" customHeight="1" thickBot="1">
      <c r="A283" s="504"/>
      <c r="B283" s="504"/>
      <c r="C283" s="484"/>
      <c r="D283" s="285" t="s">
        <v>27</v>
      </c>
      <c r="E283" s="285" t="s">
        <v>28</v>
      </c>
      <c r="F283" s="286" t="s">
        <v>29</v>
      </c>
      <c r="G283" s="491"/>
      <c r="H283" s="79"/>
      <c r="I283" s="504"/>
      <c r="J283" s="504"/>
      <c r="K283" s="484"/>
      <c r="L283" s="285" t="s">
        <v>27</v>
      </c>
      <c r="M283" s="285" t="s">
        <v>28</v>
      </c>
      <c r="N283" s="286" t="s">
        <v>29</v>
      </c>
      <c r="O283" s="491"/>
      <c r="P283" s="229"/>
      <c r="Q283" s="212"/>
      <c r="R283" s="188"/>
      <c r="S283" s="189"/>
      <c r="T283" s="191"/>
      <c r="U283" s="191"/>
      <c r="V283" s="191"/>
      <c r="W283" s="191"/>
      <c r="X283" s="229"/>
      <c r="Y283" s="229"/>
    </row>
    <row r="284" spans="1:25" s="46" customFormat="1" ht="14.25" customHeight="1" thickBot="1">
      <c r="A284" s="322">
        <v>1</v>
      </c>
      <c r="B284" s="323">
        <v>2</v>
      </c>
      <c r="C284" s="324">
        <v>3</v>
      </c>
      <c r="D284" s="324">
        <v>4</v>
      </c>
      <c r="E284" s="324">
        <v>5</v>
      </c>
      <c r="F284" s="324">
        <v>6</v>
      </c>
      <c r="G284" s="325">
        <v>7</v>
      </c>
      <c r="H284" s="79"/>
      <c r="I284" s="322">
        <v>1</v>
      </c>
      <c r="J284" s="323">
        <v>2</v>
      </c>
      <c r="K284" s="324">
        <v>3</v>
      </c>
      <c r="L284" s="324">
        <v>4</v>
      </c>
      <c r="M284" s="324">
        <v>5</v>
      </c>
      <c r="N284" s="324">
        <v>6</v>
      </c>
      <c r="O284" s="325">
        <v>7</v>
      </c>
      <c r="P284" s="229"/>
      <c r="Q284" s="212"/>
      <c r="R284" s="188"/>
      <c r="S284" s="189"/>
      <c r="T284" s="191"/>
      <c r="U284" s="191"/>
      <c r="V284" s="191"/>
      <c r="W284" s="191"/>
      <c r="X284" s="229"/>
      <c r="Y284" s="229"/>
    </row>
    <row r="285" spans="1:25" s="46" customFormat="1" ht="14.25" customHeight="1">
      <c r="A285" s="62"/>
      <c r="B285" s="326" t="s">
        <v>77</v>
      </c>
      <c r="C285" s="63"/>
      <c r="D285" s="64"/>
      <c r="E285" s="64"/>
      <c r="F285" s="64"/>
      <c r="G285" s="64"/>
      <c r="H285" s="58"/>
      <c r="I285" s="62"/>
      <c r="J285" s="326" t="s">
        <v>77</v>
      </c>
      <c r="K285" s="63"/>
      <c r="L285" s="64"/>
      <c r="M285" s="64"/>
      <c r="N285" s="64"/>
      <c r="O285" s="64"/>
      <c r="P285" s="229"/>
      <c r="Q285" s="212"/>
      <c r="R285" s="188"/>
      <c r="S285" s="189"/>
      <c r="T285" s="191"/>
      <c r="U285" s="191"/>
      <c r="V285" s="191"/>
      <c r="W285" s="191"/>
      <c r="X285" s="229"/>
      <c r="Y285" s="229"/>
    </row>
    <row r="286" spans="1:25" s="46" customFormat="1" ht="14.25" customHeight="1">
      <c r="A286" s="61"/>
      <c r="B286" s="327" t="s">
        <v>10</v>
      </c>
      <c r="C286" s="61"/>
      <c r="D286" s="374"/>
      <c r="E286" s="374"/>
      <c r="F286" s="374"/>
      <c r="G286" s="374"/>
      <c r="H286" s="79"/>
      <c r="I286" s="61"/>
      <c r="J286" s="327" t="s">
        <v>88</v>
      </c>
      <c r="K286" s="61"/>
      <c r="L286" s="66"/>
      <c r="M286" s="66"/>
      <c r="N286" s="66"/>
      <c r="O286" s="67"/>
      <c r="P286" s="229"/>
      <c r="Q286" s="212"/>
      <c r="R286" s="188"/>
      <c r="S286" s="189"/>
      <c r="T286" s="191"/>
      <c r="U286" s="191"/>
      <c r="V286" s="191"/>
      <c r="W286" s="191"/>
      <c r="X286" s="229"/>
      <c r="Y286" s="229"/>
    </row>
    <row r="287" spans="1:25" s="46" customFormat="1" ht="14.25" customHeight="1">
      <c r="A287" s="328" t="s">
        <v>250</v>
      </c>
      <c r="B287" s="68" t="s">
        <v>308</v>
      </c>
      <c r="C287" s="61">
        <v>100</v>
      </c>
      <c r="D287" s="69">
        <v>0.8</v>
      </c>
      <c r="E287" s="69">
        <v>0.4</v>
      </c>
      <c r="F287" s="69">
        <v>8.1</v>
      </c>
      <c r="G287" s="69">
        <v>47</v>
      </c>
      <c r="H287" s="79"/>
      <c r="I287" s="328" t="s">
        <v>202</v>
      </c>
      <c r="J287" s="351" t="s">
        <v>374</v>
      </c>
      <c r="K287" s="67">
        <v>100</v>
      </c>
      <c r="L287" s="69">
        <v>2.6</v>
      </c>
      <c r="M287" s="69">
        <v>10.1</v>
      </c>
      <c r="N287" s="69">
        <v>10.3</v>
      </c>
      <c r="O287" s="69">
        <v>142.8</v>
      </c>
      <c r="P287" s="229"/>
      <c r="Q287" s="212"/>
      <c r="R287" s="188"/>
      <c r="S287" s="189"/>
      <c r="T287" s="191"/>
      <c r="U287" s="191"/>
      <c r="V287" s="191"/>
      <c r="W287" s="191"/>
      <c r="X287" s="229"/>
      <c r="Y287" s="229"/>
    </row>
    <row r="288" spans="1:25" s="46" customFormat="1" ht="14.25" customHeight="1">
      <c r="A288" s="328" t="s">
        <v>178</v>
      </c>
      <c r="B288" s="68" t="s">
        <v>159</v>
      </c>
      <c r="C288" s="61">
        <v>20</v>
      </c>
      <c r="D288" s="69">
        <v>0.64</v>
      </c>
      <c r="E288" s="69">
        <v>0</v>
      </c>
      <c r="F288" s="69">
        <v>13.02</v>
      </c>
      <c r="G288" s="69">
        <v>64.51</v>
      </c>
      <c r="H288" s="89"/>
      <c r="I288" s="328" t="s">
        <v>113</v>
      </c>
      <c r="J288" s="68" t="s">
        <v>266</v>
      </c>
      <c r="K288" s="61">
        <v>200</v>
      </c>
      <c r="L288" s="69">
        <v>1.6</v>
      </c>
      <c r="M288" s="69">
        <v>4</v>
      </c>
      <c r="N288" s="69">
        <v>9.5</v>
      </c>
      <c r="O288" s="69">
        <v>85.8</v>
      </c>
      <c r="P288" s="229"/>
      <c r="Q288" s="212"/>
      <c r="R288" s="188"/>
      <c r="S288" s="189"/>
      <c r="T288" s="191"/>
      <c r="U288" s="191"/>
      <c r="V288" s="191"/>
      <c r="W288" s="191"/>
      <c r="X288" s="229"/>
      <c r="Y288" s="229"/>
    </row>
    <row r="289" spans="1:25" s="46" customFormat="1" ht="14.25" customHeight="1">
      <c r="A289" s="328" t="s">
        <v>227</v>
      </c>
      <c r="B289" s="68" t="s">
        <v>226</v>
      </c>
      <c r="C289" s="61">
        <v>200</v>
      </c>
      <c r="D289" s="69">
        <v>27.3</v>
      </c>
      <c r="E289" s="69">
        <v>8.1</v>
      </c>
      <c r="F289" s="69">
        <v>33.2</v>
      </c>
      <c r="G289" s="69">
        <v>314.6</v>
      </c>
      <c r="H289" s="284"/>
      <c r="I289" s="160"/>
      <c r="J289" s="154" t="s">
        <v>267</v>
      </c>
      <c r="K289" s="298">
        <v>25</v>
      </c>
      <c r="L289" s="156">
        <v>6.8</v>
      </c>
      <c r="M289" s="156">
        <v>4.8</v>
      </c>
      <c r="N289" s="156">
        <v>0</v>
      </c>
      <c r="O289" s="156">
        <v>70</v>
      </c>
      <c r="P289" s="229"/>
      <c r="Q289" s="212"/>
      <c r="R289" s="188"/>
      <c r="S289" s="189"/>
      <c r="T289" s="191"/>
      <c r="U289" s="191"/>
      <c r="V289" s="191"/>
      <c r="W289" s="191"/>
      <c r="X289" s="229"/>
      <c r="Y289" s="229"/>
    </row>
    <row r="290" spans="1:25" s="46" customFormat="1" ht="14.25" customHeight="1">
      <c r="A290" s="328" t="s">
        <v>184</v>
      </c>
      <c r="B290" s="68" t="s">
        <v>228</v>
      </c>
      <c r="C290" s="61">
        <v>200</v>
      </c>
      <c r="D290" s="69">
        <v>0.2</v>
      </c>
      <c r="E290" s="69">
        <v>0</v>
      </c>
      <c r="F290" s="69">
        <v>6.5</v>
      </c>
      <c r="G290" s="69">
        <v>26.8</v>
      </c>
      <c r="H290" s="307"/>
      <c r="I290" s="328" t="s">
        <v>398</v>
      </c>
      <c r="J290" s="338" t="s">
        <v>399</v>
      </c>
      <c r="K290" s="73" t="s">
        <v>365</v>
      </c>
      <c r="L290" s="69">
        <v>12.9</v>
      </c>
      <c r="M290" s="69">
        <v>10</v>
      </c>
      <c r="N290" s="69">
        <v>2</v>
      </c>
      <c r="O290" s="69">
        <v>155</v>
      </c>
      <c r="P290" s="229"/>
      <c r="Q290" s="212"/>
      <c r="R290" s="188"/>
      <c r="S290" s="189"/>
      <c r="T290" s="191"/>
      <c r="U290" s="191"/>
      <c r="V290" s="191"/>
      <c r="W290" s="191"/>
      <c r="X290" s="229"/>
      <c r="Y290" s="229"/>
    </row>
    <row r="291" spans="1:25" s="46" customFormat="1" ht="14.25" customHeight="1">
      <c r="A291" s="328" t="s">
        <v>178</v>
      </c>
      <c r="B291" s="68" t="s">
        <v>1</v>
      </c>
      <c r="C291" s="73">
        <v>30</v>
      </c>
      <c r="D291" s="69">
        <v>1.8</v>
      </c>
      <c r="E291" s="69">
        <v>0.3</v>
      </c>
      <c r="F291" s="69">
        <v>12.9</v>
      </c>
      <c r="G291" s="69">
        <v>63</v>
      </c>
      <c r="H291" s="58"/>
      <c r="I291" s="328" t="s">
        <v>35</v>
      </c>
      <c r="J291" s="68" t="s">
        <v>2</v>
      </c>
      <c r="K291" s="61">
        <v>150</v>
      </c>
      <c r="L291" s="69">
        <v>2.9</v>
      </c>
      <c r="M291" s="69">
        <v>5.6</v>
      </c>
      <c r="N291" s="69">
        <v>20</v>
      </c>
      <c r="O291" s="69">
        <v>150</v>
      </c>
      <c r="P291" s="229"/>
      <c r="Q291" s="212"/>
      <c r="R291" s="188"/>
      <c r="S291" s="189"/>
      <c r="T291" s="191"/>
      <c r="U291" s="191"/>
      <c r="V291" s="191"/>
      <c r="W291" s="191"/>
      <c r="X291" s="229"/>
      <c r="Y291" s="229"/>
    </row>
    <row r="292" spans="1:25" s="46" customFormat="1" ht="14.25" customHeight="1">
      <c r="A292" s="65"/>
      <c r="B292" s="327" t="s">
        <v>8</v>
      </c>
      <c r="C292" s="336">
        <f>SUM(C287:C291)</f>
        <v>550</v>
      </c>
      <c r="D292" s="337">
        <f>SUM(D287:D291)</f>
        <v>30.740000000000002</v>
      </c>
      <c r="E292" s="337">
        <f>SUM(E287:E291)</f>
        <v>8.8</v>
      </c>
      <c r="F292" s="337">
        <f>SUM(F287:F291)</f>
        <v>73.72</v>
      </c>
      <c r="G292" s="337">
        <f>SUM(G287:G291)</f>
        <v>515.9100000000001</v>
      </c>
      <c r="H292" s="58"/>
      <c r="I292" s="328" t="s">
        <v>125</v>
      </c>
      <c r="J292" s="68" t="s">
        <v>128</v>
      </c>
      <c r="K292" s="73">
        <v>200</v>
      </c>
      <c r="L292" s="69">
        <v>0.78</v>
      </c>
      <c r="M292" s="69">
        <v>0</v>
      </c>
      <c r="N292" s="69">
        <v>27.6</v>
      </c>
      <c r="O292" s="69">
        <v>114.8</v>
      </c>
      <c r="P292" s="229"/>
      <c r="Q292" s="212"/>
      <c r="R292" s="188"/>
      <c r="S292" s="189"/>
      <c r="T292" s="191"/>
      <c r="U292" s="191"/>
      <c r="V292" s="191"/>
      <c r="W292" s="191"/>
      <c r="X292" s="229"/>
      <c r="Y292" s="229"/>
    </row>
    <row r="293" spans="1:25" s="46" customFormat="1" ht="14.25" customHeight="1">
      <c r="A293" s="55"/>
      <c r="B293" s="49"/>
      <c r="C293" s="55"/>
      <c r="D293" s="84"/>
      <c r="E293" s="84"/>
      <c r="F293" s="84"/>
      <c r="G293" s="79"/>
      <c r="H293" s="58"/>
      <c r="I293" s="328" t="s">
        <v>178</v>
      </c>
      <c r="J293" s="68" t="s">
        <v>1</v>
      </c>
      <c r="K293" s="73">
        <v>30</v>
      </c>
      <c r="L293" s="69">
        <v>1.8</v>
      </c>
      <c r="M293" s="69">
        <v>0.3</v>
      </c>
      <c r="N293" s="69">
        <v>12.9</v>
      </c>
      <c r="O293" s="69">
        <v>63</v>
      </c>
      <c r="P293" s="229"/>
      <c r="Q293" s="212"/>
      <c r="R293" s="188"/>
      <c r="S293" s="189"/>
      <c r="T293" s="191"/>
      <c r="U293" s="191"/>
      <c r="V293" s="191"/>
      <c r="W293" s="191"/>
      <c r="X293" s="229"/>
      <c r="Y293" s="229"/>
    </row>
    <row r="294" spans="1:25" s="46" customFormat="1" ht="14.25" customHeight="1">
      <c r="A294" s="55"/>
      <c r="B294" s="49"/>
      <c r="C294" s="55"/>
      <c r="D294" s="84"/>
      <c r="E294" s="84"/>
      <c r="F294" s="84"/>
      <c r="G294" s="79"/>
      <c r="H294" s="58"/>
      <c r="I294" s="328" t="s">
        <v>178</v>
      </c>
      <c r="J294" s="338" t="s">
        <v>90</v>
      </c>
      <c r="K294" s="73">
        <v>30</v>
      </c>
      <c r="L294" s="69">
        <v>1.8</v>
      </c>
      <c r="M294" s="69">
        <v>0.3</v>
      </c>
      <c r="N294" s="69">
        <v>11.4</v>
      </c>
      <c r="O294" s="69">
        <v>57</v>
      </c>
      <c r="P294" s="229"/>
      <c r="Q294" s="212"/>
      <c r="R294" s="188"/>
      <c r="S294" s="189"/>
      <c r="T294" s="191"/>
      <c r="U294" s="191"/>
      <c r="V294" s="191"/>
      <c r="W294" s="191"/>
      <c r="X294" s="229"/>
      <c r="Y294" s="229"/>
    </row>
    <row r="295" spans="1:25" s="46" customFormat="1" ht="14.25" customHeight="1">
      <c r="A295" s="55"/>
      <c r="B295" s="49"/>
      <c r="C295" s="77"/>
      <c r="D295" s="57"/>
      <c r="E295" s="57"/>
      <c r="F295" s="57"/>
      <c r="G295" s="79"/>
      <c r="H295" s="58"/>
      <c r="I295" s="65"/>
      <c r="J295" s="327" t="s">
        <v>8</v>
      </c>
      <c r="K295" s="336">
        <v>900</v>
      </c>
      <c r="L295" s="337">
        <f>SUM(L287:L294)</f>
        <v>31.18</v>
      </c>
      <c r="M295" s="337">
        <f>SUM(M287:M294)</f>
        <v>35.099999999999994</v>
      </c>
      <c r="N295" s="337">
        <f>SUM(N287:N294)</f>
        <v>93.70000000000002</v>
      </c>
      <c r="O295" s="337">
        <f>SUM(O287:O294)</f>
        <v>838.4</v>
      </c>
      <c r="P295" s="229"/>
      <c r="Q295" s="212"/>
      <c r="R295" s="188"/>
      <c r="S295" s="189"/>
      <c r="T295" s="191"/>
      <c r="U295" s="191"/>
      <c r="V295" s="191"/>
      <c r="W295" s="191"/>
      <c r="X295" s="229"/>
      <c r="Y295" s="229"/>
    </row>
    <row r="296" spans="1:25" s="46" customFormat="1" ht="14.25" customHeight="1">
      <c r="A296" s="55"/>
      <c r="B296" s="314"/>
      <c r="C296" s="77"/>
      <c r="D296" s="89"/>
      <c r="E296" s="89"/>
      <c r="F296" s="89"/>
      <c r="G296" s="89"/>
      <c r="H296" s="58"/>
      <c r="I296" s="75"/>
      <c r="J296" s="314"/>
      <c r="K296" s="365"/>
      <c r="L296" s="81"/>
      <c r="M296" s="81"/>
      <c r="N296" s="81"/>
      <c r="O296" s="81"/>
      <c r="P296" s="229"/>
      <c r="Q296" s="212"/>
      <c r="R296" s="188"/>
      <c r="S296" s="189"/>
      <c r="T296" s="191"/>
      <c r="U296" s="191"/>
      <c r="V296" s="191"/>
      <c r="W296" s="191"/>
      <c r="X296" s="229"/>
      <c r="Y296" s="229"/>
    </row>
    <row r="297" spans="1:25" s="46" customFormat="1" ht="14.25" customHeight="1">
      <c r="A297" s="55"/>
      <c r="B297" s="56"/>
      <c r="C297" s="77"/>
      <c r="D297" s="57"/>
      <c r="E297" s="57"/>
      <c r="F297" s="57"/>
      <c r="G297" s="58"/>
      <c r="H297" s="58"/>
      <c r="I297" s="89"/>
      <c r="J297" s="359"/>
      <c r="K297" s="89"/>
      <c r="L297" s="76"/>
      <c r="M297" s="76"/>
      <c r="N297" s="76"/>
      <c r="O297" s="76"/>
      <c r="P297" s="229"/>
      <c r="Q297" s="212"/>
      <c r="R297" s="188"/>
      <c r="S297" s="189"/>
      <c r="T297" s="191"/>
      <c r="U297" s="191"/>
      <c r="V297" s="191"/>
      <c r="W297" s="191"/>
      <c r="X297" s="229"/>
      <c r="Y297" s="229"/>
    </row>
    <row r="298" spans="1:25" s="46" customFormat="1" ht="14.25" customHeight="1">
      <c r="A298" s="51"/>
      <c r="B298" s="52" t="s">
        <v>75</v>
      </c>
      <c r="C298" s="53"/>
      <c r="D298" s="54"/>
      <c r="E298" s="54"/>
      <c r="F298" s="54"/>
      <c r="G298" s="54"/>
      <c r="H298" s="87"/>
      <c r="I298" s="51"/>
      <c r="J298" s="52" t="s">
        <v>75</v>
      </c>
      <c r="K298" s="53"/>
      <c r="L298" s="54"/>
      <c r="M298" s="54"/>
      <c r="N298" s="54"/>
      <c r="O298" s="54"/>
      <c r="P298" s="229"/>
      <c r="Q298" s="212"/>
      <c r="R298" s="188"/>
      <c r="S298" s="189"/>
      <c r="T298" s="191"/>
      <c r="U298" s="191"/>
      <c r="V298" s="191"/>
      <c r="W298" s="191"/>
      <c r="X298" s="229"/>
      <c r="Y298" s="229"/>
    </row>
    <row r="299" spans="1:25" s="46" customFormat="1" ht="14.25" customHeight="1">
      <c r="A299" s="51"/>
      <c r="B299" s="52" t="s">
        <v>78</v>
      </c>
      <c r="C299" s="53"/>
      <c r="D299" s="54"/>
      <c r="E299" s="54"/>
      <c r="F299" s="54"/>
      <c r="G299" s="54"/>
      <c r="H299" s="79"/>
      <c r="I299" s="51"/>
      <c r="J299" s="52" t="s">
        <v>78</v>
      </c>
      <c r="K299" s="53"/>
      <c r="L299" s="54"/>
      <c r="M299" s="54"/>
      <c r="N299" s="54"/>
      <c r="O299" s="54"/>
      <c r="P299" s="229"/>
      <c r="Q299" s="213"/>
      <c r="R299" s="192"/>
      <c r="S299" s="193"/>
      <c r="T299" s="201"/>
      <c r="U299" s="201"/>
      <c r="V299" s="201"/>
      <c r="W299" s="201"/>
      <c r="X299" s="229"/>
      <c r="Y299" s="229"/>
    </row>
    <row r="300" spans="1:25" s="46" customFormat="1" ht="14.25" customHeight="1" thickBot="1">
      <c r="A300" s="51"/>
      <c r="B300" s="56" t="s">
        <v>345</v>
      </c>
      <c r="C300" s="53"/>
      <c r="D300" s="54"/>
      <c r="E300" s="54"/>
      <c r="F300" s="54"/>
      <c r="G300" s="54"/>
      <c r="H300" s="84"/>
      <c r="I300" s="51"/>
      <c r="J300" s="56" t="s">
        <v>345</v>
      </c>
      <c r="K300" s="53"/>
      <c r="L300" s="54"/>
      <c r="M300" s="54"/>
      <c r="N300" s="54"/>
      <c r="O300" s="54"/>
      <c r="P300" s="229"/>
      <c r="Q300" s="213"/>
      <c r="R300" s="200"/>
      <c r="S300" s="193"/>
      <c r="T300" s="194"/>
      <c r="U300" s="194"/>
      <c r="V300" s="194"/>
      <c r="W300" s="194"/>
      <c r="X300" s="229"/>
      <c r="Y300" s="229"/>
    </row>
    <row r="301" spans="1:25" s="46" customFormat="1" ht="14.25" customHeight="1">
      <c r="A301" s="503" t="s">
        <v>22</v>
      </c>
      <c r="B301" s="503" t="s">
        <v>23</v>
      </c>
      <c r="C301" s="483" t="s">
        <v>24</v>
      </c>
      <c r="D301" s="487" t="s">
        <v>25</v>
      </c>
      <c r="E301" s="488"/>
      <c r="F301" s="489"/>
      <c r="G301" s="490" t="s">
        <v>26</v>
      </c>
      <c r="H301" s="84"/>
      <c r="I301" s="503" t="s">
        <v>22</v>
      </c>
      <c r="J301" s="503" t="s">
        <v>23</v>
      </c>
      <c r="K301" s="483" t="s">
        <v>24</v>
      </c>
      <c r="L301" s="487" t="s">
        <v>25</v>
      </c>
      <c r="M301" s="488"/>
      <c r="N301" s="489"/>
      <c r="O301" s="490" t="s">
        <v>26</v>
      </c>
      <c r="P301" s="229"/>
      <c r="Q301" s="240"/>
      <c r="R301" s="197" t="s">
        <v>49</v>
      </c>
      <c r="S301" s="198"/>
      <c r="T301" s="199"/>
      <c r="U301" s="199"/>
      <c r="V301" s="199"/>
      <c r="W301" s="199"/>
      <c r="X301" s="229"/>
      <c r="Y301" s="229"/>
    </row>
    <row r="302" spans="1:25" s="46" customFormat="1" ht="14.25" customHeight="1" thickBot="1">
      <c r="A302" s="504"/>
      <c r="B302" s="504"/>
      <c r="C302" s="484"/>
      <c r="D302" s="285" t="s">
        <v>27</v>
      </c>
      <c r="E302" s="285" t="s">
        <v>28</v>
      </c>
      <c r="F302" s="286" t="s">
        <v>29</v>
      </c>
      <c r="G302" s="491"/>
      <c r="H302" s="79"/>
      <c r="I302" s="504"/>
      <c r="J302" s="504"/>
      <c r="K302" s="484"/>
      <c r="L302" s="285" t="s">
        <v>27</v>
      </c>
      <c r="M302" s="285" t="s">
        <v>28</v>
      </c>
      <c r="N302" s="286" t="s">
        <v>29</v>
      </c>
      <c r="O302" s="491"/>
      <c r="P302" s="229"/>
      <c r="Q302" s="240"/>
      <c r="R302" s="197" t="s">
        <v>48</v>
      </c>
      <c r="S302" s="198"/>
      <c r="T302" s="199"/>
      <c r="U302" s="199"/>
      <c r="V302" s="199"/>
      <c r="W302" s="199"/>
      <c r="X302" s="229"/>
      <c r="Y302" s="229"/>
    </row>
    <row r="303" spans="1:25" s="46" customFormat="1" ht="14.25" customHeight="1" thickBot="1">
      <c r="A303" s="322">
        <v>1</v>
      </c>
      <c r="B303" s="323">
        <v>2</v>
      </c>
      <c r="C303" s="324">
        <v>3</v>
      </c>
      <c r="D303" s="324">
        <v>4</v>
      </c>
      <c r="E303" s="324">
        <v>5</v>
      </c>
      <c r="F303" s="324">
        <v>6</v>
      </c>
      <c r="G303" s="325">
        <v>7</v>
      </c>
      <c r="H303" s="79"/>
      <c r="I303" s="322">
        <v>1</v>
      </c>
      <c r="J303" s="323">
        <v>2</v>
      </c>
      <c r="K303" s="324">
        <v>3</v>
      </c>
      <c r="L303" s="324">
        <v>4</v>
      </c>
      <c r="M303" s="324">
        <v>5</v>
      </c>
      <c r="N303" s="324">
        <v>6</v>
      </c>
      <c r="O303" s="325">
        <v>7</v>
      </c>
      <c r="P303" s="229"/>
      <c r="Q303" s="240"/>
      <c r="R303" s="200" t="s">
        <v>154</v>
      </c>
      <c r="S303" s="198"/>
      <c r="T303" s="199"/>
      <c r="U303" s="199"/>
      <c r="V303" s="199"/>
      <c r="W303" s="199"/>
      <c r="X303" s="229"/>
      <c r="Y303" s="229"/>
    </row>
    <row r="304" spans="1:25" s="46" customFormat="1" ht="14.25" customHeight="1">
      <c r="A304" s="62"/>
      <c r="B304" s="326" t="s">
        <v>79</v>
      </c>
      <c r="C304" s="63"/>
      <c r="D304" s="64"/>
      <c r="E304" s="64"/>
      <c r="F304" s="64"/>
      <c r="G304" s="64"/>
      <c r="H304" s="79"/>
      <c r="I304" s="62"/>
      <c r="J304" s="326" t="s">
        <v>79</v>
      </c>
      <c r="K304" s="63"/>
      <c r="L304" s="64"/>
      <c r="M304" s="64"/>
      <c r="N304" s="64"/>
      <c r="O304" s="64"/>
      <c r="P304" s="229"/>
      <c r="Q304" s="509" t="s">
        <v>22</v>
      </c>
      <c r="R304" s="494" t="s">
        <v>23</v>
      </c>
      <c r="S304" s="496" t="s">
        <v>24</v>
      </c>
      <c r="T304" s="498" t="s">
        <v>26</v>
      </c>
      <c r="U304" s="500" t="s">
        <v>25</v>
      </c>
      <c r="V304" s="501"/>
      <c r="W304" s="502"/>
      <c r="X304" s="229"/>
      <c r="Y304" s="229"/>
    </row>
    <row r="305" spans="1:25" s="46" customFormat="1" ht="14.25" customHeight="1" thickBot="1">
      <c r="A305" s="61"/>
      <c r="B305" s="327" t="s">
        <v>10</v>
      </c>
      <c r="C305" s="61"/>
      <c r="D305" s="374"/>
      <c r="E305" s="374"/>
      <c r="F305" s="374"/>
      <c r="G305" s="374"/>
      <c r="H305" s="81"/>
      <c r="I305" s="61"/>
      <c r="J305" s="327" t="s">
        <v>88</v>
      </c>
      <c r="K305" s="61"/>
      <c r="L305" s="66"/>
      <c r="M305" s="66"/>
      <c r="N305" s="66"/>
      <c r="O305" s="67"/>
      <c r="P305" s="229"/>
      <c r="Q305" s="510"/>
      <c r="R305" s="495"/>
      <c r="S305" s="497"/>
      <c r="T305" s="499"/>
      <c r="U305" s="170" t="s">
        <v>27</v>
      </c>
      <c r="V305" s="170" t="s">
        <v>28</v>
      </c>
      <c r="W305" s="171" t="s">
        <v>29</v>
      </c>
      <c r="X305" s="229"/>
      <c r="Y305" s="229"/>
    </row>
    <row r="306" spans="1:25" s="46" customFormat="1" ht="14.25" customHeight="1" thickBot="1">
      <c r="A306" s="328" t="s">
        <v>250</v>
      </c>
      <c r="B306" s="68" t="s">
        <v>258</v>
      </c>
      <c r="C306" s="61">
        <v>200</v>
      </c>
      <c r="D306" s="69">
        <v>0.8</v>
      </c>
      <c r="E306" s="69">
        <v>0.6</v>
      </c>
      <c r="F306" s="69">
        <v>20.6</v>
      </c>
      <c r="G306" s="69">
        <v>94</v>
      </c>
      <c r="H306" s="299"/>
      <c r="I306" s="328" t="s">
        <v>250</v>
      </c>
      <c r="J306" s="68" t="s">
        <v>210</v>
      </c>
      <c r="K306" s="61">
        <v>100</v>
      </c>
      <c r="L306" s="69">
        <v>0.9</v>
      </c>
      <c r="M306" s="69">
        <v>0.2</v>
      </c>
      <c r="N306" s="69">
        <v>8.1</v>
      </c>
      <c r="O306" s="69">
        <v>43</v>
      </c>
      <c r="P306" s="229"/>
      <c r="Q306" s="273">
        <v>1</v>
      </c>
      <c r="R306" s="237">
        <v>2</v>
      </c>
      <c r="S306" s="237">
        <v>3</v>
      </c>
      <c r="T306" s="238">
        <v>7</v>
      </c>
      <c r="U306" s="237">
        <v>4</v>
      </c>
      <c r="V306" s="237">
        <v>5</v>
      </c>
      <c r="W306" s="237">
        <v>6</v>
      </c>
      <c r="X306" s="229"/>
      <c r="Y306" s="229"/>
    </row>
    <row r="307" spans="1:25" s="46" customFormat="1" ht="14.25" customHeight="1">
      <c r="A307" s="328" t="s">
        <v>178</v>
      </c>
      <c r="B307" s="329" t="s">
        <v>161</v>
      </c>
      <c r="C307" s="73">
        <v>100</v>
      </c>
      <c r="D307" s="330">
        <v>0.9</v>
      </c>
      <c r="E307" s="330">
        <v>0.6</v>
      </c>
      <c r="F307" s="330">
        <v>9.9</v>
      </c>
      <c r="G307" s="330">
        <v>58</v>
      </c>
      <c r="H307" s="284"/>
      <c r="I307" s="355" t="s">
        <v>199</v>
      </c>
      <c r="J307" s="364" t="s">
        <v>270</v>
      </c>
      <c r="K307" s="61">
        <v>100</v>
      </c>
      <c r="L307" s="69">
        <v>1.3</v>
      </c>
      <c r="M307" s="69">
        <v>0.16</v>
      </c>
      <c r="N307" s="69">
        <v>4.8</v>
      </c>
      <c r="O307" s="69">
        <v>25.6</v>
      </c>
      <c r="P307" s="229"/>
      <c r="Q307" s="248"/>
      <c r="R307" s="173" t="s">
        <v>98</v>
      </c>
      <c r="S307" s="174"/>
      <c r="T307" s="175"/>
      <c r="U307" s="175"/>
      <c r="V307" s="175"/>
      <c r="W307" s="175"/>
      <c r="X307" s="229"/>
      <c r="Y307" s="229"/>
    </row>
    <row r="308" spans="1:25" s="46" customFormat="1" ht="14.25" customHeight="1">
      <c r="A308" s="328" t="s">
        <v>230</v>
      </c>
      <c r="B308" s="68" t="s">
        <v>231</v>
      </c>
      <c r="C308" s="61">
        <v>90</v>
      </c>
      <c r="D308" s="69">
        <v>15.84</v>
      </c>
      <c r="E308" s="69">
        <v>6.12</v>
      </c>
      <c r="F308" s="69">
        <v>3.87</v>
      </c>
      <c r="G308" s="69">
        <v>165</v>
      </c>
      <c r="H308" s="301"/>
      <c r="I308" s="328" t="s">
        <v>381</v>
      </c>
      <c r="J308" s="68" t="s">
        <v>400</v>
      </c>
      <c r="K308" s="61">
        <v>200</v>
      </c>
      <c r="L308" s="156">
        <v>1.44</v>
      </c>
      <c r="M308" s="156">
        <v>3.9</v>
      </c>
      <c r="N308" s="156">
        <v>8.7</v>
      </c>
      <c r="O308" s="156">
        <v>83</v>
      </c>
      <c r="P308" s="229"/>
      <c r="Q308" s="277"/>
      <c r="R308" s="229"/>
      <c r="S308" s="229"/>
      <c r="T308" s="229"/>
      <c r="U308" s="229"/>
      <c r="V308" s="229"/>
      <c r="W308" s="229"/>
      <c r="X308" s="229"/>
      <c r="Y308" s="229"/>
    </row>
    <row r="309" spans="1:25" s="46" customFormat="1" ht="14.25" customHeight="1">
      <c r="A309" s="328" t="s">
        <v>232</v>
      </c>
      <c r="B309" s="68" t="s">
        <v>43</v>
      </c>
      <c r="C309" s="61">
        <v>150</v>
      </c>
      <c r="D309" s="69">
        <v>3.1</v>
      </c>
      <c r="E309" s="69">
        <v>6</v>
      </c>
      <c r="F309" s="69">
        <v>19.7</v>
      </c>
      <c r="G309" s="69">
        <v>145.8</v>
      </c>
      <c r="H309" s="79"/>
      <c r="I309" s="160"/>
      <c r="J309" s="154" t="s">
        <v>245</v>
      </c>
      <c r="K309" s="298">
        <v>25</v>
      </c>
      <c r="L309" s="156">
        <v>6.8</v>
      </c>
      <c r="M309" s="156">
        <v>4.8</v>
      </c>
      <c r="N309" s="156">
        <v>0</v>
      </c>
      <c r="O309" s="156">
        <v>70</v>
      </c>
      <c r="P309" s="229"/>
      <c r="Q309" s="277"/>
      <c r="R309" s="229"/>
      <c r="S309" s="229"/>
      <c r="T309" s="229"/>
      <c r="U309" s="229"/>
      <c r="V309" s="229"/>
      <c r="W309" s="229"/>
      <c r="X309" s="229"/>
      <c r="Y309" s="229"/>
    </row>
    <row r="310" spans="1:25" s="46" customFormat="1" ht="14.25" customHeight="1">
      <c r="A310" s="328" t="s">
        <v>184</v>
      </c>
      <c r="B310" s="68" t="s">
        <v>401</v>
      </c>
      <c r="C310" s="61">
        <v>200</v>
      </c>
      <c r="D310" s="69">
        <v>0.2</v>
      </c>
      <c r="E310" s="69">
        <v>0</v>
      </c>
      <c r="F310" s="69">
        <v>6.5</v>
      </c>
      <c r="G310" s="69">
        <v>26.8</v>
      </c>
      <c r="H310" s="79"/>
      <c r="I310" s="328" t="s">
        <v>303</v>
      </c>
      <c r="J310" s="68" t="s">
        <v>71</v>
      </c>
      <c r="K310" s="61">
        <v>200</v>
      </c>
      <c r="L310" s="69">
        <v>20.1</v>
      </c>
      <c r="M310" s="69">
        <v>19.3</v>
      </c>
      <c r="N310" s="69">
        <v>17.1</v>
      </c>
      <c r="O310" s="69">
        <v>323</v>
      </c>
      <c r="P310" s="229"/>
      <c r="Q310" s="277"/>
      <c r="R310" s="229"/>
      <c r="S310" s="229"/>
      <c r="T310" s="229"/>
      <c r="U310" s="229"/>
      <c r="V310" s="229"/>
      <c r="W310" s="229"/>
      <c r="X310" s="229"/>
      <c r="Y310" s="229"/>
    </row>
    <row r="311" spans="1:25" s="46" customFormat="1" ht="14.25" customHeight="1">
      <c r="A311" s="328" t="s">
        <v>178</v>
      </c>
      <c r="B311" s="68" t="s">
        <v>1</v>
      </c>
      <c r="C311" s="73">
        <v>30</v>
      </c>
      <c r="D311" s="69">
        <v>1.8</v>
      </c>
      <c r="E311" s="69">
        <v>0.3</v>
      </c>
      <c r="F311" s="69">
        <v>12.9</v>
      </c>
      <c r="G311" s="69">
        <v>63</v>
      </c>
      <c r="H311" s="79"/>
      <c r="I311" s="328" t="s">
        <v>289</v>
      </c>
      <c r="J311" s="68" t="s">
        <v>290</v>
      </c>
      <c r="K311" s="61">
        <v>200</v>
      </c>
      <c r="L311" s="69">
        <v>0.2</v>
      </c>
      <c r="M311" s="69">
        <v>0.1</v>
      </c>
      <c r="N311" s="69">
        <v>8.6</v>
      </c>
      <c r="O311" s="69">
        <v>36.3</v>
      </c>
      <c r="P311" s="229"/>
      <c r="Q311" s="277"/>
      <c r="R311" s="229"/>
      <c r="S311" s="229"/>
      <c r="T311" s="229"/>
      <c r="U311" s="229"/>
      <c r="V311" s="229"/>
      <c r="W311" s="229"/>
      <c r="X311" s="229"/>
      <c r="Y311" s="229"/>
    </row>
    <row r="312" spans="1:25" s="46" customFormat="1" ht="14.25" customHeight="1">
      <c r="A312" s="65"/>
      <c r="B312" s="327" t="s">
        <v>8</v>
      </c>
      <c r="C312" s="65">
        <f>SUM(C306:C311)</f>
        <v>770</v>
      </c>
      <c r="D312" s="337">
        <f>SUM(D306:D311)</f>
        <v>22.64</v>
      </c>
      <c r="E312" s="337">
        <f>SUM(E306:E311)</f>
        <v>13.620000000000001</v>
      </c>
      <c r="F312" s="337">
        <f>SUM(F306:F311)</f>
        <v>73.47</v>
      </c>
      <c r="G312" s="337">
        <f>SUM(G306:G311)</f>
        <v>552.6</v>
      </c>
      <c r="H312" s="79"/>
      <c r="I312" s="328" t="s">
        <v>178</v>
      </c>
      <c r="J312" s="68" t="s">
        <v>1</v>
      </c>
      <c r="K312" s="73">
        <v>30</v>
      </c>
      <c r="L312" s="69">
        <v>1.8</v>
      </c>
      <c r="M312" s="69">
        <v>0.3</v>
      </c>
      <c r="N312" s="69">
        <v>12.9</v>
      </c>
      <c r="O312" s="69">
        <v>63</v>
      </c>
      <c r="P312" s="229"/>
      <c r="Q312" s="277"/>
      <c r="R312" s="229"/>
      <c r="S312" s="229"/>
      <c r="T312" s="229"/>
      <c r="U312" s="229"/>
      <c r="V312" s="229"/>
      <c r="W312" s="229"/>
      <c r="X312" s="229"/>
      <c r="Y312" s="229"/>
    </row>
    <row r="313" spans="1:25" s="46" customFormat="1" ht="14.25" customHeight="1">
      <c r="A313" s="55"/>
      <c r="B313" s="314"/>
      <c r="C313" s="75"/>
      <c r="D313" s="81"/>
      <c r="E313" s="81"/>
      <c r="F313" s="81"/>
      <c r="G313" s="81"/>
      <c r="H313" s="79"/>
      <c r="I313" s="328" t="s">
        <v>178</v>
      </c>
      <c r="J313" s="338" t="s">
        <v>90</v>
      </c>
      <c r="K313" s="73">
        <v>30</v>
      </c>
      <c r="L313" s="69">
        <v>1.8</v>
      </c>
      <c r="M313" s="69">
        <v>0.3</v>
      </c>
      <c r="N313" s="69">
        <v>11.4</v>
      </c>
      <c r="O313" s="69">
        <v>57</v>
      </c>
      <c r="P313" s="229"/>
      <c r="Q313" s="277"/>
      <c r="R313" s="229"/>
      <c r="S313" s="229"/>
      <c r="T313" s="229"/>
      <c r="U313" s="229"/>
      <c r="V313" s="229"/>
      <c r="W313" s="229"/>
      <c r="X313" s="229"/>
      <c r="Y313" s="229"/>
    </row>
    <row r="314" spans="1:25" s="46" customFormat="1" ht="14.25" customHeight="1">
      <c r="A314" s="55"/>
      <c r="B314" s="314"/>
      <c r="C314" s="75"/>
      <c r="D314" s="81"/>
      <c r="E314" s="81"/>
      <c r="F314" s="81"/>
      <c r="G314" s="81"/>
      <c r="H314" s="81"/>
      <c r="I314" s="65"/>
      <c r="J314" s="327" t="s">
        <v>8</v>
      </c>
      <c r="K314" s="336">
        <f>SUM(K306:K313)</f>
        <v>885</v>
      </c>
      <c r="L314" s="337">
        <f>SUM(L306:L313)</f>
        <v>34.339999999999996</v>
      </c>
      <c r="M314" s="337">
        <f>SUM(M306:M313)</f>
        <v>29.060000000000002</v>
      </c>
      <c r="N314" s="337">
        <f>SUM(N306:N313)</f>
        <v>71.60000000000001</v>
      </c>
      <c r="O314" s="337">
        <f>SUM(O306:O313)</f>
        <v>700.9</v>
      </c>
      <c r="P314" s="229"/>
      <c r="Q314" s="277"/>
      <c r="R314" s="229"/>
      <c r="S314" s="229"/>
      <c r="T314" s="229"/>
      <c r="U314" s="229"/>
      <c r="V314" s="229"/>
      <c r="W314" s="229"/>
      <c r="X314" s="247"/>
      <c r="Y314" s="229"/>
    </row>
    <row r="315" spans="1:25" s="46" customFormat="1" ht="14.25" customHeight="1">
      <c r="A315" s="77"/>
      <c r="B315" s="314"/>
      <c r="C315" s="77"/>
      <c r="D315" s="78"/>
      <c r="E315" s="78"/>
      <c r="F315" s="78"/>
      <c r="G315" s="78"/>
      <c r="H315" s="58"/>
      <c r="I315" s="80"/>
      <c r="J315" s="80"/>
      <c r="K315" s="80"/>
      <c r="L315" s="80"/>
      <c r="M315" s="80"/>
      <c r="N315" s="80"/>
      <c r="O315" s="80"/>
      <c r="P315" s="229"/>
      <c r="Q315" s="272"/>
      <c r="R315" s="192"/>
      <c r="S315" s="193"/>
      <c r="T315" s="201"/>
      <c r="U315" s="201"/>
      <c r="V315" s="201"/>
      <c r="W315" s="201"/>
      <c r="X315" s="229"/>
      <c r="Y315" s="229"/>
    </row>
    <row r="316" spans="1:25" s="46" customFormat="1" ht="14.25" customHeight="1">
      <c r="A316" s="51"/>
      <c r="B316" s="52" t="s">
        <v>75</v>
      </c>
      <c r="C316" s="53"/>
      <c r="D316" s="54"/>
      <c r="E316" s="54"/>
      <c r="F316" s="54"/>
      <c r="G316" s="54"/>
      <c r="H316" s="57"/>
      <c r="I316" s="51"/>
      <c r="J316" s="52" t="s">
        <v>75</v>
      </c>
      <c r="K316" s="53"/>
      <c r="L316" s="54"/>
      <c r="M316" s="54"/>
      <c r="N316" s="54"/>
      <c r="O316" s="54"/>
      <c r="P316" s="229"/>
      <c r="Q316" s="240"/>
      <c r="R316" s="197"/>
      <c r="S316" s="198"/>
      <c r="T316" s="199"/>
      <c r="U316" s="199"/>
      <c r="V316" s="199"/>
      <c r="W316" s="199"/>
      <c r="X316" s="229"/>
      <c r="Y316" s="229"/>
    </row>
    <row r="317" spans="1:25" s="46" customFormat="1" ht="14.25" customHeight="1">
      <c r="A317" s="51"/>
      <c r="B317" s="52" t="s">
        <v>80</v>
      </c>
      <c r="C317" s="53"/>
      <c r="D317" s="89"/>
      <c r="E317" s="89"/>
      <c r="F317" s="89"/>
      <c r="G317" s="89"/>
      <c r="H317" s="79"/>
      <c r="I317" s="51"/>
      <c r="J317" s="52" t="s">
        <v>80</v>
      </c>
      <c r="K317" s="53"/>
      <c r="L317" s="54"/>
      <c r="M317" s="54"/>
      <c r="N317" s="54"/>
      <c r="O317" s="54"/>
      <c r="P317" s="229"/>
      <c r="Q317" s="240"/>
      <c r="R317" s="197"/>
      <c r="S317" s="198"/>
      <c r="T317" s="199"/>
      <c r="U317" s="199"/>
      <c r="V317" s="199"/>
      <c r="W317" s="199"/>
      <c r="X317" s="229"/>
      <c r="Y317" s="229"/>
    </row>
    <row r="318" spans="1:25" s="46" customFormat="1" ht="14.25" customHeight="1" thickBot="1">
      <c r="A318" s="51"/>
      <c r="B318" s="56" t="s">
        <v>345</v>
      </c>
      <c r="C318" s="53"/>
      <c r="D318" s="54"/>
      <c r="E318" s="54"/>
      <c r="F318" s="54"/>
      <c r="G318" s="54"/>
      <c r="H318" s="57"/>
      <c r="I318" s="51"/>
      <c r="J318" s="56" t="s">
        <v>345</v>
      </c>
      <c r="K318" s="53"/>
      <c r="L318" s="54"/>
      <c r="M318" s="54"/>
      <c r="N318" s="54"/>
      <c r="O318" s="54"/>
      <c r="P318" s="229"/>
      <c r="Q318" s="240"/>
      <c r="R318" s="197"/>
      <c r="S318" s="198"/>
      <c r="T318" s="199"/>
      <c r="U318" s="199"/>
      <c r="V318" s="199"/>
      <c r="W318" s="199"/>
      <c r="X318" s="229"/>
      <c r="Y318" s="229"/>
    </row>
    <row r="319" spans="1:25" s="46" customFormat="1" ht="14.25" customHeight="1">
      <c r="A319" s="503" t="s">
        <v>22</v>
      </c>
      <c r="B319" s="503" t="s">
        <v>23</v>
      </c>
      <c r="C319" s="483" t="s">
        <v>24</v>
      </c>
      <c r="D319" s="487" t="s">
        <v>25</v>
      </c>
      <c r="E319" s="488"/>
      <c r="F319" s="489"/>
      <c r="G319" s="490" t="s">
        <v>26</v>
      </c>
      <c r="H319" s="58"/>
      <c r="I319" s="503" t="s">
        <v>22</v>
      </c>
      <c r="J319" s="503" t="s">
        <v>23</v>
      </c>
      <c r="K319" s="483" t="s">
        <v>24</v>
      </c>
      <c r="L319" s="487" t="s">
        <v>25</v>
      </c>
      <c r="M319" s="488"/>
      <c r="N319" s="489"/>
      <c r="O319" s="490" t="s">
        <v>26</v>
      </c>
      <c r="P319" s="229"/>
      <c r="Q319" s="240"/>
      <c r="R319" s="197"/>
      <c r="S319" s="198"/>
      <c r="T319" s="199"/>
      <c r="U319" s="199"/>
      <c r="V319" s="199"/>
      <c r="W319" s="199"/>
      <c r="X319" s="229"/>
      <c r="Y319" s="229"/>
    </row>
    <row r="320" spans="1:25" s="46" customFormat="1" ht="14.25" customHeight="1" thickBot="1">
      <c r="A320" s="504"/>
      <c r="B320" s="504"/>
      <c r="C320" s="484"/>
      <c r="D320" s="285" t="s">
        <v>27</v>
      </c>
      <c r="E320" s="285" t="s">
        <v>28</v>
      </c>
      <c r="F320" s="286" t="s">
        <v>29</v>
      </c>
      <c r="G320" s="491"/>
      <c r="H320" s="79"/>
      <c r="I320" s="504"/>
      <c r="J320" s="504"/>
      <c r="K320" s="484"/>
      <c r="L320" s="285" t="s">
        <v>27</v>
      </c>
      <c r="M320" s="285" t="s">
        <v>28</v>
      </c>
      <c r="N320" s="286" t="s">
        <v>29</v>
      </c>
      <c r="O320" s="491"/>
      <c r="P320" s="229"/>
      <c r="Q320" s="240"/>
      <c r="R320" s="197"/>
      <c r="S320" s="198"/>
      <c r="T320" s="199"/>
      <c r="U320" s="199"/>
      <c r="V320" s="199"/>
      <c r="W320" s="199"/>
      <c r="X320" s="229"/>
      <c r="Y320" s="229"/>
    </row>
    <row r="321" spans="1:25" s="46" customFormat="1" ht="14.25" customHeight="1" thickBot="1">
      <c r="A321" s="287">
        <v>1</v>
      </c>
      <c r="B321" s="289">
        <v>2</v>
      </c>
      <c r="C321" s="289">
        <v>3</v>
      </c>
      <c r="D321" s="289">
        <v>4</v>
      </c>
      <c r="E321" s="289">
        <v>5</v>
      </c>
      <c r="F321" s="289">
        <v>6</v>
      </c>
      <c r="G321" s="290">
        <v>7</v>
      </c>
      <c r="H321" s="79"/>
      <c r="I321" s="287">
        <v>1</v>
      </c>
      <c r="J321" s="289">
        <v>2</v>
      </c>
      <c r="K321" s="289">
        <v>3</v>
      </c>
      <c r="L321" s="289">
        <v>4</v>
      </c>
      <c r="M321" s="289">
        <v>5</v>
      </c>
      <c r="N321" s="289">
        <v>6</v>
      </c>
      <c r="O321" s="290">
        <v>7</v>
      </c>
      <c r="P321" s="229"/>
      <c r="Q321" s="240"/>
      <c r="R321" s="197"/>
      <c r="S321" s="198"/>
      <c r="T321" s="199"/>
      <c r="U321" s="199"/>
      <c r="V321" s="199"/>
      <c r="W321" s="199"/>
      <c r="X321" s="229"/>
      <c r="Y321" s="229"/>
    </row>
    <row r="322" spans="1:25" s="46" customFormat="1" ht="14.25" customHeight="1">
      <c r="A322" s="62"/>
      <c r="B322" s="326" t="s">
        <v>81</v>
      </c>
      <c r="C322" s="63"/>
      <c r="D322" s="64"/>
      <c r="E322" s="64"/>
      <c r="F322" s="64"/>
      <c r="G322" s="64"/>
      <c r="H322" s="89"/>
      <c r="I322" s="62"/>
      <c r="J322" s="326" t="s">
        <v>81</v>
      </c>
      <c r="K322" s="63"/>
      <c r="L322" s="64"/>
      <c r="M322" s="64"/>
      <c r="N322" s="64"/>
      <c r="O322" s="64"/>
      <c r="P322" s="229"/>
      <c r="Q322" s="240"/>
      <c r="R322" s="197"/>
      <c r="S322" s="198"/>
      <c r="T322" s="199"/>
      <c r="U322" s="199"/>
      <c r="V322" s="199"/>
      <c r="W322" s="199"/>
      <c r="X322" s="229"/>
      <c r="Y322" s="229"/>
    </row>
    <row r="323" spans="1:25" s="46" customFormat="1" ht="14.25" customHeight="1">
      <c r="A323" s="61"/>
      <c r="B323" s="327" t="s">
        <v>10</v>
      </c>
      <c r="C323" s="61"/>
      <c r="D323" s="66"/>
      <c r="E323" s="66"/>
      <c r="F323" s="66"/>
      <c r="G323" s="67"/>
      <c r="H323" s="76"/>
      <c r="I323" s="61"/>
      <c r="J323" s="327" t="s">
        <v>88</v>
      </c>
      <c r="K323" s="61"/>
      <c r="L323" s="66"/>
      <c r="M323" s="66"/>
      <c r="N323" s="66"/>
      <c r="O323" s="67"/>
      <c r="P323" s="229"/>
      <c r="Q323" s="240"/>
      <c r="R323" s="197"/>
      <c r="S323" s="198"/>
      <c r="T323" s="199"/>
      <c r="U323" s="199"/>
      <c r="V323" s="199"/>
      <c r="W323" s="199"/>
      <c r="X323" s="229"/>
      <c r="Y323" s="229"/>
    </row>
    <row r="324" spans="1:25" s="46" customFormat="1" ht="14.25" customHeight="1">
      <c r="A324" s="328" t="s">
        <v>250</v>
      </c>
      <c r="B324" s="68" t="s">
        <v>233</v>
      </c>
      <c r="C324" s="61">
        <v>100</v>
      </c>
      <c r="D324" s="69">
        <v>1.5</v>
      </c>
      <c r="E324" s="69">
        <v>0.5</v>
      </c>
      <c r="F324" s="69">
        <v>21</v>
      </c>
      <c r="G324" s="69">
        <v>96</v>
      </c>
      <c r="H324" s="307"/>
      <c r="I324" s="328" t="s">
        <v>235</v>
      </c>
      <c r="J324" s="151" t="s">
        <v>278</v>
      </c>
      <c r="K324" s="61">
        <v>100</v>
      </c>
      <c r="L324" s="69">
        <v>2.59</v>
      </c>
      <c r="M324" s="69">
        <v>6.22</v>
      </c>
      <c r="N324" s="69">
        <v>22.15</v>
      </c>
      <c r="O324" s="69">
        <v>155</v>
      </c>
      <c r="P324" s="229"/>
      <c r="Q324" s="240"/>
      <c r="R324" s="197"/>
      <c r="S324" s="198"/>
      <c r="T324" s="199"/>
      <c r="U324" s="199"/>
      <c r="V324" s="199"/>
      <c r="W324" s="199"/>
      <c r="X324" s="229"/>
      <c r="Y324" s="229"/>
    </row>
    <row r="325" spans="1:25" s="46" customFormat="1" ht="14.25" customHeight="1">
      <c r="A325" s="328" t="s">
        <v>178</v>
      </c>
      <c r="B325" s="68" t="s">
        <v>167</v>
      </c>
      <c r="C325" s="61">
        <v>90</v>
      </c>
      <c r="D325" s="69">
        <v>3.77</v>
      </c>
      <c r="E325" s="69">
        <v>4.46</v>
      </c>
      <c r="F325" s="69">
        <v>21.3</v>
      </c>
      <c r="G325" s="69">
        <v>137</v>
      </c>
      <c r="H325" s="307"/>
      <c r="I325" s="153" t="s">
        <v>304</v>
      </c>
      <c r="J325" s="154" t="s">
        <v>101</v>
      </c>
      <c r="K325" s="155" t="s">
        <v>356</v>
      </c>
      <c r="L325" s="156">
        <v>8.64</v>
      </c>
      <c r="M325" s="156">
        <v>4.32</v>
      </c>
      <c r="N325" s="156">
        <v>13.92</v>
      </c>
      <c r="O325" s="156">
        <v>129</v>
      </c>
      <c r="P325" s="229"/>
      <c r="Q325" s="240"/>
      <c r="R325" s="197"/>
      <c r="S325" s="198"/>
      <c r="T325" s="199"/>
      <c r="U325" s="199"/>
      <c r="V325" s="199"/>
      <c r="W325" s="199"/>
      <c r="X325" s="229"/>
      <c r="Y325" s="229"/>
    </row>
    <row r="326" spans="1:25" s="46" customFormat="1" ht="14.25" customHeight="1">
      <c r="A326" s="328" t="s">
        <v>236</v>
      </c>
      <c r="B326" s="68" t="s">
        <v>82</v>
      </c>
      <c r="C326" s="61">
        <v>150</v>
      </c>
      <c r="D326" s="69">
        <v>2.8</v>
      </c>
      <c r="E326" s="69">
        <v>7.5</v>
      </c>
      <c r="F326" s="69">
        <v>13.6</v>
      </c>
      <c r="G326" s="69">
        <v>134.2</v>
      </c>
      <c r="H326" s="87"/>
      <c r="I326" s="355" t="s">
        <v>188</v>
      </c>
      <c r="J326" s="68" t="s">
        <v>187</v>
      </c>
      <c r="K326" s="61">
        <v>100</v>
      </c>
      <c r="L326" s="69">
        <v>8.4</v>
      </c>
      <c r="M326" s="69">
        <v>7.95</v>
      </c>
      <c r="N326" s="69">
        <v>6.35</v>
      </c>
      <c r="O326" s="69">
        <v>130.6</v>
      </c>
      <c r="P326" s="229"/>
      <c r="Q326" s="240"/>
      <c r="R326" s="197"/>
      <c r="S326" s="198"/>
      <c r="T326" s="199"/>
      <c r="U326" s="199"/>
      <c r="V326" s="199"/>
      <c r="W326" s="199"/>
      <c r="X326" s="229"/>
      <c r="Y326" s="229"/>
    </row>
    <row r="327" spans="1:25" s="46" customFormat="1" ht="14.25" customHeight="1">
      <c r="A327" s="328" t="s">
        <v>177</v>
      </c>
      <c r="B327" s="68" t="s">
        <v>34</v>
      </c>
      <c r="C327" s="61" t="s">
        <v>7</v>
      </c>
      <c r="D327" s="69">
        <v>0.3</v>
      </c>
      <c r="E327" s="69">
        <v>0.02</v>
      </c>
      <c r="F327" s="69">
        <v>6.7</v>
      </c>
      <c r="G327" s="69">
        <v>27.9</v>
      </c>
      <c r="H327" s="79"/>
      <c r="I327" s="328" t="s">
        <v>232</v>
      </c>
      <c r="J327" s="68" t="s">
        <v>43</v>
      </c>
      <c r="K327" s="61">
        <v>150</v>
      </c>
      <c r="L327" s="69">
        <v>3.1</v>
      </c>
      <c r="M327" s="69">
        <v>6</v>
      </c>
      <c r="N327" s="69">
        <v>19.7</v>
      </c>
      <c r="O327" s="69">
        <v>145.8</v>
      </c>
      <c r="P327" s="229"/>
      <c r="Q327" s="240"/>
      <c r="R327" s="197"/>
      <c r="S327" s="198"/>
      <c r="T327" s="199"/>
      <c r="U327" s="199"/>
      <c r="V327" s="199"/>
      <c r="W327" s="199"/>
      <c r="X327" s="229"/>
      <c r="Y327" s="229"/>
    </row>
    <row r="328" spans="1:25" s="46" customFormat="1" ht="14.25" customHeight="1">
      <c r="A328" s="328" t="s">
        <v>178</v>
      </c>
      <c r="B328" s="68" t="s">
        <v>1</v>
      </c>
      <c r="C328" s="73">
        <v>30</v>
      </c>
      <c r="D328" s="69">
        <v>1.8</v>
      </c>
      <c r="E328" s="69">
        <v>0.3</v>
      </c>
      <c r="F328" s="69">
        <v>12.9</v>
      </c>
      <c r="G328" s="69">
        <v>63</v>
      </c>
      <c r="H328" s="58"/>
      <c r="I328" s="330" t="s">
        <v>305</v>
      </c>
      <c r="J328" s="338" t="s">
        <v>373</v>
      </c>
      <c r="K328" s="353">
        <v>200</v>
      </c>
      <c r="L328" s="330">
        <v>0.2</v>
      </c>
      <c r="M328" s="330">
        <v>0.1</v>
      </c>
      <c r="N328" s="330">
        <v>10.2</v>
      </c>
      <c r="O328" s="330">
        <v>42.6</v>
      </c>
      <c r="P328" s="229"/>
      <c r="Q328" s="240"/>
      <c r="R328" s="197"/>
      <c r="S328" s="198"/>
      <c r="T328" s="199"/>
      <c r="U328" s="199"/>
      <c r="V328" s="199"/>
      <c r="W328" s="199"/>
      <c r="X328" s="229"/>
      <c r="Y328" s="229"/>
    </row>
    <row r="329" spans="1:25" s="46" customFormat="1" ht="14.25" customHeight="1">
      <c r="A329" s="328"/>
      <c r="B329" s="68"/>
      <c r="C329" s="73"/>
      <c r="D329" s="69"/>
      <c r="E329" s="69"/>
      <c r="F329" s="69"/>
      <c r="G329" s="69"/>
      <c r="H329" s="58"/>
      <c r="I329" s="328" t="s">
        <v>178</v>
      </c>
      <c r="J329" s="68" t="s">
        <v>1</v>
      </c>
      <c r="K329" s="73">
        <v>30</v>
      </c>
      <c r="L329" s="69">
        <v>1.8</v>
      </c>
      <c r="M329" s="69">
        <v>0.3</v>
      </c>
      <c r="N329" s="69">
        <v>12.9</v>
      </c>
      <c r="O329" s="69">
        <v>63</v>
      </c>
      <c r="P329" s="229"/>
      <c r="Q329" s="240"/>
      <c r="R329" s="197"/>
      <c r="S329" s="198"/>
      <c r="T329" s="199"/>
      <c r="U329" s="199"/>
      <c r="V329" s="199"/>
      <c r="W329" s="199"/>
      <c r="X329" s="229"/>
      <c r="Y329" s="229"/>
    </row>
    <row r="330" spans="1:25" s="46" customFormat="1" ht="14.25" customHeight="1">
      <c r="A330" s="65"/>
      <c r="B330" s="327" t="s">
        <v>8</v>
      </c>
      <c r="C330" s="336">
        <v>677</v>
      </c>
      <c r="D330" s="337">
        <f>SUM(D324:D329)</f>
        <v>10.170000000000002</v>
      </c>
      <c r="E330" s="337">
        <f>SUM(E324:E329)</f>
        <v>12.780000000000001</v>
      </c>
      <c r="F330" s="337">
        <f>SUM(F324:F329)</f>
        <v>75.5</v>
      </c>
      <c r="G330" s="337">
        <f>SUM(G324:G329)</f>
        <v>458.09999999999997</v>
      </c>
      <c r="H330" s="58"/>
      <c r="I330" s="328" t="s">
        <v>178</v>
      </c>
      <c r="J330" s="338" t="s">
        <v>90</v>
      </c>
      <c r="K330" s="73">
        <v>30</v>
      </c>
      <c r="L330" s="69">
        <v>1.8</v>
      </c>
      <c r="M330" s="69">
        <v>0.3</v>
      </c>
      <c r="N330" s="69">
        <v>11.4</v>
      </c>
      <c r="O330" s="69">
        <v>57</v>
      </c>
      <c r="P330" s="229"/>
      <c r="Q330" s="240"/>
      <c r="R330" s="197"/>
      <c r="S330" s="198"/>
      <c r="T330" s="199"/>
      <c r="U330" s="199"/>
      <c r="V330" s="199"/>
      <c r="W330" s="199"/>
      <c r="X330" s="229"/>
      <c r="Y330" s="229"/>
    </row>
    <row r="331" spans="1:25" s="46" customFormat="1" ht="14.25" customHeight="1">
      <c r="A331" s="77"/>
      <c r="B331" s="314"/>
      <c r="C331" s="77"/>
      <c r="D331" s="89"/>
      <c r="E331" s="89"/>
      <c r="F331" s="89"/>
      <c r="G331" s="89"/>
      <c r="H331" s="58"/>
      <c r="I331" s="65"/>
      <c r="J331" s="327" t="s">
        <v>8</v>
      </c>
      <c r="K331" s="336">
        <v>830</v>
      </c>
      <c r="L331" s="337">
        <f>SUM(L324:L330)</f>
        <v>26.530000000000005</v>
      </c>
      <c r="M331" s="337">
        <f>SUM(M324:M330)</f>
        <v>25.19</v>
      </c>
      <c r="N331" s="337">
        <f>SUM(N324:N330)</f>
        <v>96.62000000000002</v>
      </c>
      <c r="O331" s="337">
        <f>SUM(O324:O330)</f>
        <v>723.0000000000001</v>
      </c>
      <c r="P331" s="229"/>
      <c r="Q331" s="240"/>
      <c r="R331" s="197"/>
      <c r="S331" s="198"/>
      <c r="T331" s="199"/>
      <c r="U331" s="199"/>
      <c r="V331" s="199"/>
      <c r="W331" s="199"/>
      <c r="X331" s="229"/>
      <c r="Y331" s="229"/>
    </row>
    <row r="332" spans="1:25" s="46" customFormat="1" ht="14.25" customHeight="1">
      <c r="A332" s="77"/>
      <c r="B332" s="314"/>
      <c r="C332" s="77"/>
      <c r="D332" s="89"/>
      <c r="E332" s="89"/>
      <c r="F332" s="89"/>
      <c r="G332" s="89"/>
      <c r="H332" s="58"/>
      <c r="I332" s="76"/>
      <c r="J332" s="49"/>
      <c r="K332" s="76"/>
      <c r="L332" s="76"/>
      <c r="M332" s="76"/>
      <c r="N332" s="76"/>
      <c r="O332" s="76"/>
      <c r="P332" s="229"/>
      <c r="Q332" s="240"/>
      <c r="R332" s="197"/>
      <c r="S332" s="198"/>
      <c r="T332" s="199"/>
      <c r="U332" s="199"/>
      <c r="V332" s="199"/>
      <c r="W332" s="199"/>
      <c r="X332" s="229"/>
      <c r="Y332" s="229"/>
    </row>
    <row r="333" spans="1:25" s="46" customFormat="1" ht="14.25" customHeight="1">
      <c r="A333" s="57"/>
      <c r="B333" s="49"/>
      <c r="C333" s="76"/>
      <c r="D333" s="90"/>
      <c r="E333" s="90"/>
      <c r="F333" s="90"/>
      <c r="G333" s="90"/>
      <c r="H333" s="58"/>
      <c r="I333" s="90"/>
      <c r="J333" s="321"/>
      <c r="K333" s="90"/>
      <c r="L333" s="76"/>
      <c r="M333" s="76"/>
      <c r="N333" s="76"/>
      <c r="O333" s="76"/>
      <c r="P333" s="229"/>
      <c r="Q333" s="240"/>
      <c r="R333" s="197"/>
      <c r="S333" s="198"/>
      <c r="T333" s="199"/>
      <c r="U333" s="199"/>
      <c r="V333" s="199"/>
      <c r="W333" s="199"/>
      <c r="X333" s="229"/>
      <c r="Y333" s="229"/>
    </row>
    <row r="334" spans="1:25" s="46" customFormat="1" ht="14.25" customHeight="1">
      <c r="A334" s="51"/>
      <c r="B334" s="52" t="s">
        <v>75</v>
      </c>
      <c r="C334" s="53"/>
      <c r="D334" s="54"/>
      <c r="E334" s="54"/>
      <c r="F334" s="54"/>
      <c r="G334" s="54"/>
      <c r="H334" s="87"/>
      <c r="I334" s="51"/>
      <c r="J334" s="52" t="s">
        <v>75</v>
      </c>
      <c r="K334" s="53"/>
      <c r="L334" s="54"/>
      <c r="M334" s="54"/>
      <c r="N334" s="54"/>
      <c r="O334" s="54"/>
      <c r="P334" s="229"/>
      <c r="Q334" s="240"/>
      <c r="R334" s="197"/>
      <c r="S334" s="198"/>
      <c r="T334" s="199"/>
      <c r="U334" s="199"/>
      <c r="V334" s="199"/>
      <c r="W334" s="199"/>
      <c r="X334" s="229"/>
      <c r="Y334" s="229"/>
    </row>
    <row r="335" spans="1:25" s="46" customFormat="1" ht="14.25" customHeight="1">
      <c r="A335" s="51"/>
      <c r="B335" s="52" t="s">
        <v>83</v>
      </c>
      <c r="C335" s="53"/>
      <c r="D335" s="54"/>
      <c r="E335" s="54"/>
      <c r="F335" s="54"/>
      <c r="G335" s="54"/>
      <c r="H335" s="57"/>
      <c r="I335" s="51"/>
      <c r="J335" s="52" t="s">
        <v>83</v>
      </c>
      <c r="K335" s="53"/>
      <c r="L335" s="54"/>
      <c r="M335" s="54"/>
      <c r="N335" s="54"/>
      <c r="O335" s="54"/>
      <c r="P335" s="229"/>
      <c r="Q335" s="240"/>
      <c r="R335" s="197"/>
      <c r="S335" s="198"/>
      <c r="T335" s="199"/>
      <c r="U335" s="199"/>
      <c r="V335" s="199"/>
      <c r="W335" s="199"/>
      <c r="X335" s="229"/>
      <c r="Y335" s="229"/>
    </row>
    <row r="336" spans="1:25" s="46" customFormat="1" ht="14.25" customHeight="1" thickBot="1">
      <c r="A336" s="51"/>
      <c r="B336" s="56" t="s">
        <v>345</v>
      </c>
      <c r="C336" s="53"/>
      <c r="D336" s="54"/>
      <c r="E336" s="54"/>
      <c r="F336" s="54"/>
      <c r="G336" s="54"/>
      <c r="H336" s="79"/>
      <c r="I336" s="51"/>
      <c r="J336" s="56" t="s">
        <v>345</v>
      </c>
      <c r="K336" s="53"/>
      <c r="L336" s="54"/>
      <c r="M336" s="54"/>
      <c r="N336" s="54"/>
      <c r="O336" s="54"/>
      <c r="P336" s="229"/>
      <c r="Q336" s="240"/>
      <c r="R336" s="197"/>
      <c r="S336" s="198"/>
      <c r="T336" s="199"/>
      <c r="U336" s="199"/>
      <c r="V336" s="199"/>
      <c r="W336" s="199"/>
      <c r="X336" s="229"/>
      <c r="Y336" s="229"/>
    </row>
    <row r="337" spans="1:25" s="46" customFormat="1" ht="14.25" customHeight="1">
      <c r="A337" s="503" t="s">
        <v>22</v>
      </c>
      <c r="B337" s="503" t="s">
        <v>23</v>
      </c>
      <c r="C337" s="483" t="s">
        <v>24</v>
      </c>
      <c r="D337" s="487" t="s">
        <v>25</v>
      </c>
      <c r="E337" s="488"/>
      <c r="F337" s="489"/>
      <c r="G337" s="490" t="s">
        <v>26</v>
      </c>
      <c r="H337" s="79"/>
      <c r="I337" s="503" t="s">
        <v>22</v>
      </c>
      <c r="J337" s="503" t="s">
        <v>23</v>
      </c>
      <c r="K337" s="483" t="s">
        <v>24</v>
      </c>
      <c r="L337" s="487" t="s">
        <v>25</v>
      </c>
      <c r="M337" s="488"/>
      <c r="N337" s="489"/>
      <c r="O337" s="490" t="s">
        <v>26</v>
      </c>
      <c r="P337" s="229"/>
      <c r="Q337" s="240"/>
      <c r="R337" s="197"/>
      <c r="S337" s="198"/>
      <c r="T337" s="199"/>
      <c r="U337" s="199"/>
      <c r="V337" s="199"/>
      <c r="W337" s="199"/>
      <c r="X337" s="229"/>
      <c r="Y337" s="229"/>
    </row>
    <row r="338" spans="1:25" s="46" customFormat="1" ht="14.25" customHeight="1" thickBot="1">
      <c r="A338" s="504"/>
      <c r="B338" s="504"/>
      <c r="C338" s="484"/>
      <c r="D338" s="285" t="s">
        <v>27</v>
      </c>
      <c r="E338" s="285" t="s">
        <v>28</v>
      </c>
      <c r="F338" s="286" t="s">
        <v>29</v>
      </c>
      <c r="G338" s="491"/>
      <c r="H338" s="58"/>
      <c r="I338" s="504"/>
      <c r="J338" s="504"/>
      <c r="K338" s="484"/>
      <c r="L338" s="285" t="s">
        <v>27</v>
      </c>
      <c r="M338" s="285" t="s">
        <v>28</v>
      </c>
      <c r="N338" s="286" t="s">
        <v>29</v>
      </c>
      <c r="O338" s="491"/>
      <c r="P338" s="229"/>
      <c r="Q338" s="240"/>
      <c r="R338" s="197"/>
      <c r="S338" s="198"/>
      <c r="T338" s="199"/>
      <c r="U338" s="199"/>
      <c r="V338" s="199"/>
      <c r="W338" s="199"/>
      <c r="X338" s="229"/>
      <c r="Y338" s="229"/>
    </row>
    <row r="339" spans="1:25" s="46" customFormat="1" ht="14.25" customHeight="1" thickBot="1">
      <c r="A339" s="322">
        <v>1</v>
      </c>
      <c r="B339" s="323">
        <v>2</v>
      </c>
      <c r="C339" s="324">
        <v>3</v>
      </c>
      <c r="D339" s="324">
        <v>4</v>
      </c>
      <c r="E339" s="324">
        <v>5</v>
      </c>
      <c r="F339" s="324">
        <v>6</v>
      </c>
      <c r="G339" s="325">
        <v>7</v>
      </c>
      <c r="H339" s="79"/>
      <c r="I339" s="322">
        <v>1</v>
      </c>
      <c r="J339" s="323">
        <v>2</v>
      </c>
      <c r="K339" s="324">
        <v>3</v>
      </c>
      <c r="L339" s="324">
        <v>4</v>
      </c>
      <c r="M339" s="324">
        <v>5</v>
      </c>
      <c r="N339" s="324">
        <v>6</v>
      </c>
      <c r="O339" s="325">
        <v>7</v>
      </c>
      <c r="P339" s="229"/>
      <c r="Q339" s="240"/>
      <c r="R339" s="197"/>
      <c r="S339" s="198"/>
      <c r="T339" s="199"/>
      <c r="U339" s="199"/>
      <c r="V339" s="199"/>
      <c r="W339" s="199"/>
      <c r="X339" s="229"/>
      <c r="Y339" s="229"/>
    </row>
    <row r="340" spans="1:25" s="46" customFormat="1" ht="14.25" customHeight="1">
      <c r="A340" s="62"/>
      <c r="B340" s="326" t="s">
        <v>84</v>
      </c>
      <c r="C340" s="63"/>
      <c r="D340" s="64"/>
      <c r="E340" s="64"/>
      <c r="F340" s="64"/>
      <c r="G340" s="64"/>
      <c r="H340" s="81"/>
      <c r="I340" s="62"/>
      <c r="J340" s="326" t="s">
        <v>84</v>
      </c>
      <c r="K340" s="63"/>
      <c r="L340" s="64"/>
      <c r="M340" s="64"/>
      <c r="N340" s="64"/>
      <c r="O340" s="64"/>
      <c r="P340" s="229"/>
      <c r="Q340" s="240"/>
      <c r="R340" s="197"/>
      <c r="S340" s="198"/>
      <c r="T340" s="199"/>
      <c r="U340" s="199"/>
      <c r="V340" s="199"/>
      <c r="W340" s="199"/>
      <c r="X340" s="229"/>
      <c r="Y340" s="229"/>
    </row>
    <row r="341" spans="1:25" s="46" customFormat="1" ht="14.25" customHeight="1">
      <c r="A341" s="61"/>
      <c r="B341" s="327" t="s">
        <v>10</v>
      </c>
      <c r="C341" s="61"/>
      <c r="D341" s="66"/>
      <c r="E341" s="66"/>
      <c r="F341" s="66"/>
      <c r="G341" s="67"/>
      <c r="H341" s="87"/>
      <c r="I341" s="61"/>
      <c r="J341" s="327" t="s">
        <v>88</v>
      </c>
      <c r="K341" s="61"/>
      <c r="L341" s="66"/>
      <c r="M341" s="66"/>
      <c r="N341" s="66"/>
      <c r="O341" s="67"/>
      <c r="P341" s="229"/>
      <c r="Q341" s="240"/>
      <c r="R341" s="200"/>
      <c r="S341" s="198"/>
      <c r="T341" s="199"/>
      <c r="U341" s="199"/>
      <c r="V341" s="199"/>
      <c r="W341" s="199"/>
      <c r="X341" s="229"/>
      <c r="Y341" s="229"/>
    </row>
    <row r="342" spans="1:25" s="46" customFormat="1" ht="14.25" customHeight="1">
      <c r="A342" s="328" t="s">
        <v>162</v>
      </c>
      <c r="B342" s="68" t="s">
        <v>238</v>
      </c>
      <c r="C342" s="61">
        <v>150</v>
      </c>
      <c r="D342" s="69">
        <v>15.8</v>
      </c>
      <c r="E342" s="69">
        <v>21.8</v>
      </c>
      <c r="F342" s="69">
        <v>12.22</v>
      </c>
      <c r="G342" s="69">
        <v>320</v>
      </c>
      <c r="H342" s="79"/>
      <c r="I342" s="328" t="s">
        <v>367</v>
      </c>
      <c r="J342" s="47" t="s">
        <v>126</v>
      </c>
      <c r="K342" s="61">
        <v>100</v>
      </c>
      <c r="L342" s="69">
        <v>1.25</v>
      </c>
      <c r="M342" s="69">
        <v>7.52</v>
      </c>
      <c r="N342" s="69">
        <v>6.75</v>
      </c>
      <c r="O342" s="69">
        <v>111.87</v>
      </c>
      <c r="P342" s="229"/>
      <c r="Q342" s="240"/>
      <c r="R342" s="200"/>
      <c r="S342" s="198"/>
      <c r="T342" s="199"/>
      <c r="U342" s="199"/>
      <c r="V342" s="199"/>
      <c r="W342" s="199"/>
      <c r="X342" s="229"/>
      <c r="Y342" s="229"/>
    </row>
    <row r="343" spans="1:25" s="46" customFormat="1" ht="14.25" customHeight="1">
      <c r="A343" s="328" t="s">
        <v>178</v>
      </c>
      <c r="B343" s="68" t="s">
        <v>402</v>
      </c>
      <c r="C343" s="61">
        <v>30</v>
      </c>
      <c r="D343" s="69">
        <v>0.7</v>
      </c>
      <c r="E343" s="69">
        <v>4.5</v>
      </c>
      <c r="F343" s="69">
        <v>0.9</v>
      </c>
      <c r="G343" s="69">
        <v>47.4</v>
      </c>
      <c r="H343" s="79"/>
      <c r="I343" s="328" t="s">
        <v>107</v>
      </c>
      <c r="J343" s="68" t="s">
        <v>307</v>
      </c>
      <c r="K343" s="61">
        <v>200</v>
      </c>
      <c r="L343" s="69">
        <v>1.9</v>
      </c>
      <c r="M343" s="69">
        <v>2.1</v>
      </c>
      <c r="N343" s="69">
        <v>13.2</v>
      </c>
      <c r="O343" s="69">
        <v>118.6</v>
      </c>
      <c r="P343" s="229"/>
      <c r="Q343" s="240"/>
      <c r="R343" s="200"/>
      <c r="S343" s="198"/>
      <c r="T343" s="199"/>
      <c r="U343" s="199"/>
      <c r="V343" s="199"/>
      <c r="W343" s="199"/>
      <c r="X343" s="229"/>
      <c r="Y343" s="229"/>
    </row>
    <row r="344" spans="1:25" s="46" customFormat="1" ht="14.25" customHeight="1">
      <c r="A344" s="328" t="s">
        <v>386</v>
      </c>
      <c r="B344" s="68" t="s">
        <v>51</v>
      </c>
      <c r="C344" s="61" t="s">
        <v>403</v>
      </c>
      <c r="D344" s="69">
        <v>4.8</v>
      </c>
      <c r="E344" s="69">
        <v>4</v>
      </c>
      <c r="F344" s="69">
        <v>0.3</v>
      </c>
      <c r="G344" s="69">
        <v>56.6</v>
      </c>
      <c r="H344" s="57"/>
      <c r="I344" s="160"/>
      <c r="J344" s="154" t="s">
        <v>260</v>
      </c>
      <c r="K344" s="298">
        <v>25</v>
      </c>
      <c r="L344" s="156">
        <v>6.8</v>
      </c>
      <c r="M344" s="156">
        <v>4.8</v>
      </c>
      <c r="N344" s="156">
        <v>0</v>
      </c>
      <c r="O344" s="156">
        <v>70</v>
      </c>
      <c r="P344" s="229"/>
      <c r="Q344" s="240"/>
      <c r="R344" s="200"/>
      <c r="S344" s="198"/>
      <c r="T344" s="199"/>
      <c r="U344" s="199"/>
      <c r="V344" s="199"/>
      <c r="W344" s="199"/>
      <c r="X344" s="229"/>
      <c r="Y344" s="229"/>
    </row>
    <row r="345" spans="1:25" s="46" customFormat="1" ht="14.25" customHeight="1">
      <c r="A345" s="328" t="s">
        <v>391</v>
      </c>
      <c r="B345" s="68" t="s">
        <v>392</v>
      </c>
      <c r="C345" s="61">
        <v>10</v>
      </c>
      <c r="D345" s="69">
        <v>0.1</v>
      </c>
      <c r="E345" s="69">
        <v>8.2</v>
      </c>
      <c r="F345" s="69">
        <v>0.1</v>
      </c>
      <c r="G345" s="69">
        <v>74.8</v>
      </c>
      <c r="H345" s="79"/>
      <c r="I345" s="328" t="s">
        <v>230</v>
      </c>
      <c r="J345" s="68" t="s">
        <v>231</v>
      </c>
      <c r="K345" s="61">
        <v>90</v>
      </c>
      <c r="L345" s="69">
        <v>15.8</v>
      </c>
      <c r="M345" s="69">
        <v>6.1</v>
      </c>
      <c r="N345" s="69">
        <v>7.7</v>
      </c>
      <c r="O345" s="69">
        <v>148.5</v>
      </c>
      <c r="P345" s="229"/>
      <c r="Q345" s="240"/>
      <c r="R345" s="200"/>
      <c r="S345" s="198"/>
      <c r="T345" s="199"/>
      <c r="U345" s="199"/>
      <c r="V345" s="199"/>
      <c r="W345" s="199"/>
      <c r="X345" s="229"/>
      <c r="Y345" s="229"/>
    </row>
    <row r="346" spans="1:25" s="46" customFormat="1" ht="14.25" customHeight="1">
      <c r="A346" s="328" t="s">
        <v>163</v>
      </c>
      <c r="B346" s="329" t="s">
        <v>164</v>
      </c>
      <c r="C346" s="61">
        <v>200</v>
      </c>
      <c r="D346" s="69">
        <v>0.68</v>
      </c>
      <c r="E346" s="69">
        <v>0.3</v>
      </c>
      <c r="F346" s="69">
        <v>20.7</v>
      </c>
      <c r="G346" s="69">
        <v>88.2</v>
      </c>
      <c r="H346" s="57"/>
      <c r="I346" s="111" t="s">
        <v>329</v>
      </c>
      <c r="J346" s="70" t="s">
        <v>328</v>
      </c>
      <c r="K346" s="61">
        <v>150</v>
      </c>
      <c r="L346" s="74">
        <v>2.7</v>
      </c>
      <c r="M346" s="74">
        <v>4.2</v>
      </c>
      <c r="N346" s="74">
        <v>18.87</v>
      </c>
      <c r="O346" s="74">
        <v>180</v>
      </c>
      <c r="P346" s="229"/>
      <c r="Q346" s="240"/>
      <c r="R346" s="200"/>
      <c r="S346" s="198"/>
      <c r="T346" s="199"/>
      <c r="U346" s="199"/>
      <c r="V346" s="199"/>
      <c r="W346" s="199"/>
      <c r="X346" s="229"/>
      <c r="Y346" s="229"/>
    </row>
    <row r="347" spans="1:25" s="46" customFormat="1" ht="14.25" customHeight="1">
      <c r="A347" s="328" t="s">
        <v>178</v>
      </c>
      <c r="B347" s="68" t="s">
        <v>1</v>
      </c>
      <c r="C347" s="73">
        <v>30</v>
      </c>
      <c r="D347" s="69">
        <v>1.8</v>
      </c>
      <c r="E347" s="69">
        <v>0.3</v>
      </c>
      <c r="F347" s="69">
        <v>12.9</v>
      </c>
      <c r="G347" s="69">
        <v>63</v>
      </c>
      <c r="H347" s="79"/>
      <c r="I347" s="375" t="s">
        <v>305</v>
      </c>
      <c r="J347" s="329" t="s">
        <v>373</v>
      </c>
      <c r="K347" s="73">
        <v>200</v>
      </c>
      <c r="L347" s="330">
        <v>0.2</v>
      </c>
      <c r="M347" s="330">
        <v>0.1</v>
      </c>
      <c r="N347" s="330">
        <v>10.2</v>
      </c>
      <c r="O347" s="330">
        <v>42.6</v>
      </c>
      <c r="P347" s="229"/>
      <c r="Q347" s="240"/>
      <c r="R347" s="200"/>
      <c r="S347" s="198"/>
      <c r="T347" s="199"/>
      <c r="U347" s="199"/>
      <c r="V347" s="199"/>
      <c r="W347" s="199"/>
      <c r="X347" s="229"/>
      <c r="Y347" s="229"/>
    </row>
    <row r="348" spans="1:25" s="46" customFormat="1" ht="14.25" customHeight="1">
      <c r="A348" s="65"/>
      <c r="B348" s="327" t="s">
        <v>8</v>
      </c>
      <c r="C348" s="336">
        <v>473</v>
      </c>
      <c r="D348" s="337">
        <f>SUM(D342:D347)</f>
        <v>23.880000000000003</v>
      </c>
      <c r="E348" s="337">
        <f>SUM(E342:E347)</f>
        <v>39.099999999999994</v>
      </c>
      <c r="F348" s="337">
        <f>SUM(F342:F347)</f>
        <v>47.12</v>
      </c>
      <c r="G348" s="337">
        <f>SUM(G342:G347)</f>
        <v>650</v>
      </c>
      <c r="H348" s="79"/>
      <c r="I348" s="328" t="s">
        <v>178</v>
      </c>
      <c r="J348" s="68" t="s">
        <v>1</v>
      </c>
      <c r="K348" s="73">
        <v>30</v>
      </c>
      <c r="L348" s="69">
        <v>1.8</v>
      </c>
      <c r="M348" s="69">
        <v>0.3</v>
      </c>
      <c r="N348" s="69">
        <v>12.9</v>
      </c>
      <c r="O348" s="69">
        <v>63</v>
      </c>
      <c r="P348" s="229"/>
      <c r="Q348" s="240"/>
      <c r="R348" s="200"/>
      <c r="S348" s="198"/>
      <c r="T348" s="199"/>
      <c r="U348" s="199"/>
      <c r="V348" s="199"/>
      <c r="W348" s="199"/>
      <c r="X348" s="229"/>
      <c r="Y348" s="229"/>
    </row>
    <row r="349" spans="1:25" s="46" customFormat="1" ht="14.25" customHeight="1">
      <c r="A349" s="104"/>
      <c r="B349" s="49"/>
      <c r="C349" s="77"/>
      <c r="D349" s="57"/>
      <c r="E349" s="57"/>
      <c r="F349" s="57"/>
      <c r="G349" s="79"/>
      <c r="H349" s="81"/>
      <c r="I349" s="328" t="s">
        <v>178</v>
      </c>
      <c r="J349" s="338" t="s">
        <v>90</v>
      </c>
      <c r="K349" s="73">
        <v>30</v>
      </c>
      <c r="L349" s="69">
        <v>1.8</v>
      </c>
      <c r="M349" s="69">
        <v>0.3</v>
      </c>
      <c r="N349" s="69">
        <v>11.4</v>
      </c>
      <c r="O349" s="69">
        <v>57</v>
      </c>
      <c r="P349" s="229"/>
      <c r="Q349" s="240"/>
      <c r="R349" s="200"/>
      <c r="S349" s="198"/>
      <c r="T349" s="199"/>
      <c r="U349" s="199"/>
      <c r="V349" s="199"/>
      <c r="W349" s="199"/>
      <c r="X349" s="229"/>
      <c r="Y349" s="229"/>
    </row>
    <row r="350" spans="1:25" s="46" customFormat="1" ht="14.25" customHeight="1">
      <c r="A350" s="104"/>
      <c r="B350" s="49"/>
      <c r="C350" s="77"/>
      <c r="D350" s="57"/>
      <c r="E350" s="57"/>
      <c r="F350" s="57"/>
      <c r="G350" s="79"/>
      <c r="H350" s="376"/>
      <c r="I350" s="65"/>
      <c r="J350" s="327" t="s">
        <v>8</v>
      </c>
      <c r="K350" s="336">
        <f>SUM(K342:K349)</f>
        <v>825</v>
      </c>
      <c r="L350" s="337">
        <f>SUM(L342:L349)</f>
        <v>32.25</v>
      </c>
      <c r="M350" s="337">
        <f>SUM(M342:M349)</f>
        <v>25.419999999999998</v>
      </c>
      <c r="N350" s="337">
        <f>SUM(N342:N349)</f>
        <v>81.02000000000001</v>
      </c>
      <c r="O350" s="337">
        <f>SUM(O342:O349)</f>
        <v>791.57</v>
      </c>
      <c r="P350" s="229"/>
      <c r="Q350" s="240"/>
      <c r="R350" s="200"/>
      <c r="S350" s="198"/>
      <c r="T350" s="199"/>
      <c r="U350" s="199"/>
      <c r="V350" s="199"/>
      <c r="W350" s="199"/>
      <c r="X350" s="229"/>
      <c r="Y350" s="229"/>
    </row>
    <row r="351" spans="1:25" s="46" customFormat="1" ht="14.25" customHeight="1">
      <c r="A351" s="51"/>
      <c r="B351" s="52"/>
      <c r="C351" s="53"/>
      <c r="D351" s="54"/>
      <c r="E351" s="54"/>
      <c r="F351" s="54"/>
      <c r="G351" s="54"/>
      <c r="H351" s="58"/>
      <c r="I351" s="75"/>
      <c r="J351" s="314"/>
      <c r="K351" s="365"/>
      <c r="L351" s="81"/>
      <c r="M351" s="81"/>
      <c r="N351" s="81"/>
      <c r="O351" s="81"/>
      <c r="P351" s="229"/>
      <c r="Q351" s="240"/>
      <c r="R351" s="197" t="s">
        <v>49</v>
      </c>
      <c r="S351" s="198"/>
      <c r="T351" s="199"/>
      <c r="U351" s="199"/>
      <c r="V351" s="199"/>
      <c r="W351" s="199"/>
      <c r="X351" s="229"/>
      <c r="Y351" s="229"/>
    </row>
    <row r="352" spans="1:25" s="46" customFormat="1" ht="14.25" customHeight="1">
      <c r="A352" s="51"/>
      <c r="B352" s="52" t="s">
        <v>75</v>
      </c>
      <c r="C352" s="53"/>
      <c r="D352" s="54"/>
      <c r="E352" s="54"/>
      <c r="F352" s="54"/>
      <c r="G352" s="54"/>
      <c r="H352" s="79"/>
      <c r="I352" s="51"/>
      <c r="J352" s="52" t="s">
        <v>75</v>
      </c>
      <c r="K352" s="53"/>
      <c r="L352" s="54"/>
      <c r="M352" s="54"/>
      <c r="N352" s="54"/>
      <c r="O352" s="54"/>
      <c r="P352" s="229"/>
      <c r="Q352" s="240"/>
      <c r="R352" s="197" t="s">
        <v>50</v>
      </c>
      <c r="S352" s="198"/>
      <c r="T352" s="199"/>
      <c r="U352" s="199"/>
      <c r="V352" s="199"/>
      <c r="W352" s="199"/>
      <c r="X352" s="229"/>
      <c r="Y352" s="229"/>
    </row>
    <row r="353" spans="1:25" s="46" customFormat="1" ht="14.25" customHeight="1" thickBot="1">
      <c r="A353" s="51"/>
      <c r="B353" s="52" t="s">
        <v>85</v>
      </c>
      <c r="C353" s="53"/>
      <c r="D353" s="89"/>
      <c r="E353" s="89"/>
      <c r="F353" s="89"/>
      <c r="G353" s="89"/>
      <c r="H353" s="79"/>
      <c r="I353" s="51"/>
      <c r="J353" s="52" t="s">
        <v>85</v>
      </c>
      <c r="K353" s="53"/>
      <c r="L353" s="54"/>
      <c r="M353" s="54"/>
      <c r="N353" s="54"/>
      <c r="O353" s="54"/>
      <c r="P353" s="229"/>
      <c r="Q353" s="240"/>
      <c r="R353" s="200" t="s">
        <v>154</v>
      </c>
      <c r="S353" s="198"/>
      <c r="T353" s="199"/>
      <c r="U353" s="199"/>
      <c r="V353" s="199"/>
      <c r="W353" s="199"/>
      <c r="X353" s="229"/>
      <c r="Y353" s="229"/>
    </row>
    <row r="354" spans="1:25" s="3" customFormat="1" ht="14.25" customHeight="1" thickBot="1">
      <c r="A354" s="51"/>
      <c r="B354" s="56" t="s">
        <v>345</v>
      </c>
      <c r="C354" s="53"/>
      <c r="D354" s="54"/>
      <c r="E354" s="54"/>
      <c r="F354" s="54"/>
      <c r="G354" s="54"/>
      <c r="H354" s="79"/>
      <c r="I354" s="51"/>
      <c r="J354" s="56" t="s">
        <v>345</v>
      </c>
      <c r="K354" s="53"/>
      <c r="L354" s="54"/>
      <c r="M354" s="54"/>
      <c r="N354" s="54"/>
      <c r="O354" s="54"/>
      <c r="P354" s="241"/>
      <c r="Q354" s="509" t="s">
        <v>22</v>
      </c>
      <c r="R354" s="494" t="s">
        <v>23</v>
      </c>
      <c r="S354" s="496" t="s">
        <v>24</v>
      </c>
      <c r="T354" s="507" t="s">
        <v>26</v>
      </c>
      <c r="U354" s="500" t="s">
        <v>25</v>
      </c>
      <c r="V354" s="501"/>
      <c r="W354" s="502"/>
      <c r="X354" s="241"/>
      <c r="Y354" s="241"/>
    </row>
    <row r="355" spans="1:25" s="46" customFormat="1" ht="14.25" customHeight="1" thickBot="1">
      <c r="A355" s="503" t="s">
        <v>22</v>
      </c>
      <c r="B355" s="503" t="s">
        <v>23</v>
      </c>
      <c r="C355" s="483" t="s">
        <v>24</v>
      </c>
      <c r="D355" s="487" t="s">
        <v>25</v>
      </c>
      <c r="E355" s="488"/>
      <c r="F355" s="489"/>
      <c r="G355" s="490" t="s">
        <v>26</v>
      </c>
      <c r="H355" s="84"/>
      <c r="I355" s="503" t="s">
        <v>22</v>
      </c>
      <c r="J355" s="485" t="s">
        <v>23</v>
      </c>
      <c r="K355" s="483" t="s">
        <v>24</v>
      </c>
      <c r="L355" s="487" t="s">
        <v>25</v>
      </c>
      <c r="M355" s="488"/>
      <c r="N355" s="489"/>
      <c r="O355" s="505" t="s">
        <v>26</v>
      </c>
      <c r="P355" s="229"/>
      <c r="Q355" s="510"/>
      <c r="R355" s="495"/>
      <c r="S355" s="497"/>
      <c r="T355" s="508"/>
      <c r="U355" s="170" t="s">
        <v>27</v>
      </c>
      <c r="V355" s="170" t="s">
        <v>28</v>
      </c>
      <c r="W355" s="171" t="s">
        <v>29</v>
      </c>
      <c r="X355" s="229"/>
      <c r="Y355" s="229"/>
    </row>
    <row r="356" spans="1:25" s="46" customFormat="1" ht="14.25" customHeight="1" thickBot="1">
      <c r="A356" s="504"/>
      <c r="B356" s="504"/>
      <c r="C356" s="484"/>
      <c r="D356" s="59" t="s">
        <v>27</v>
      </c>
      <c r="E356" s="59" t="s">
        <v>28</v>
      </c>
      <c r="F356" s="60" t="s">
        <v>29</v>
      </c>
      <c r="G356" s="491"/>
      <c r="H356" s="79"/>
      <c r="I356" s="504"/>
      <c r="J356" s="486"/>
      <c r="K356" s="484"/>
      <c r="L356" s="59" t="s">
        <v>27</v>
      </c>
      <c r="M356" s="59" t="s">
        <v>28</v>
      </c>
      <c r="N356" s="60" t="s">
        <v>29</v>
      </c>
      <c r="O356" s="506"/>
      <c r="P356" s="229"/>
      <c r="Q356" s="273">
        <v>1</v>
      </c>
      <c r="R356" s="237">
        <v>2</v>
      </c>
      <c r="S356" s="237">
        <v>3</v>
      </c>
      <c r="T356" s="238">
        <v>7</v>
      </c>
      <c r="U356" s="237">
        <v>4</v>
      </c>
      <c r="V356" s="237">
        <v>5</v>
      </c>
      <c r="W356" s="237">
        <v>6</v>
      </c>
      <c r="X356" s="229"/>
      <c r="Y356" s="229"/>
    </row>
    <row r="357" spans="1:25" s="15" customFormat="1" ht="14.25" customHeight="1" thickBot="1">
      <c r="A357" s="322">
        <v>1</v>
      </c>
      <c r="B357" s="323">
        <v>2</v>
      </c>
      <c r="C357" s="324">
        <v>3</v>
      </c>
      <c r="D357" s="324">
        <v>4</v>
      </c>
      <c r="E357" s="324">
        <v>5</v>
      </c>
      <c r="F357" s="324">
        <v>6</v>
      </c>
      <c r="G357" s="325">
        <v>7</v>
      </c>
      <c r="H357" s="79"/>
      <c r="I357" s="322">
        <v>1</v>
      </c>
      <c r="J357" s="323">
        <v>2</v>
      </c>
      <c r="K357" s="324">
        <v>3</v>
      </c>
      <c r="L357" s="324">
        <v>4</v>
      </c>
      <c r="M357" s="324">
        <v>5</v>
      </c>
      <c r="N357" s="324">
        <v>6</v>
      </c>
      <c r="O357" s="325">
        <v>7</v>
      </c>
      <c r="P357" s="230"/>
      <c r="Q357" s="248"/>
      <c r="R357" s="173" t="s">
        <v>54</v>
      </c>
      <c r="S357" s="174"/>
      <c r="T357" s="175"/>
      <c r="U357" s="175"/>
      <c r="V357" s="175"/>
      <c r="W357" s="175"/>
      <c r="X357" s="230"/>
      <c r="Y357" s="230"/>
    </row>
    <row r="358" spans="1:25" s="15" customFormat="1" ht="14.25" customHeight="1">
      <c r="A358" s="62"/>
      <c r="B358" s="326" t="s">
        <v>86</v>
      </c>
      <c r="C358" s="63"/>
      <c r="D358" s="64"/>
      <c r="E358" s="64"/>
      <c r="F358" s="64"/>
      <c r="G358" s="64"/>
      <c r="H358" s="81"/>
      <c r="I358" s="62"/>
      <c r="J358" s="326" t="s">
        <v>86</v>
      </c>
      <c r="K358" s="63"/>
      <c r="L358" s="64"/>
      <c r="M358" s="64"/>
      <c r="N358" s="64"/>
      <c r="O358" s="64"/>
      <c r="P358" s="230"/>
      <c r="Q358" s="283"/>
      <c r="R358" s="230"/>
      <c r="S358" s="230"/>
      <c r="T358" s="230"/>
      <c r="U358" s="230"/>
      <c r="V358" s="230"/>
      <c r="W358" s="230"/>
      <c r="X358" s="230"/>
      <c r="Y358" s="230"/>
    </row>
    <row r="359" spans="1:25" s="15" customFormat="1" ht="14.25" customHeight="1">
      <c r="A359" s="61"/>
      <c r="B359" s="327" t="s">
        <v>10</v>
      </c>
      <c r="C359" s="61"/>
      <c r="D359" s="66"/>
      <c r="E359" s="66"/>
      <c r="F359" s="66"/>
      <c r="G359" s="67"/>
      <c r="H359" s="110"/>
      <c r="I359" s="61"/>
      <c r="J359" s="327" t="s">
        <v>88</v>
      </c>
      <c r="K359" s="61"/>
      <c r="L359" s="66"/>
      <c r="M359" s="66"/>
      <c r="N359" s="66"/>
      <c r="O359" s="67"/>
      <c r="P359" s="230"/>
      <c r="Q359" s="283"/>
      <c r="R359" s="230"/>
      <c r="S359" s="230"/>
      <c r="T359" s="230"/>
      <c r="U359" s="230"/>
      <c r="V359" s="230"/>
      <c r="W359" s="230"/>
      <c r="X359" s="230"/>
      <c r="Y359" s="230"/>
    </row>
    <row r="360" spans="1:25" s="15" customFormat="1" ht="14.25" customHeight="1">
      <c r="A360" s="328" t="s">
        <v>250</v>
      </c>
      <c r="B360" s="68" t="s">
        <v>179</v>
      </c>
      <c r="C360" s="61">
        <v>100</v>
      </c>
      <c r="D360" s="69">
        <v>0.8</v>
      </c>
      <c r="E360" s="69">
        <v>0.3</v>
      </c>
      <c r="F360" s="69">
        <v>11.5</v>
      </c>
      <c r="G360" s="69">
        <v>53</v>
      </c>
      <c r="H360" s="92"/>
      <c r="I360" s="328" t="s">
        <v>250</v>
      </c>
      <c r="J360" s="68" t="s">
        <v>308</v>
      </c>
      <c r="K360" s="61">
        <v>100</v>
      </c>
      <c r="L360" s="69">
        <v>0.8</v>
      </c>
      <c r="M360" s="69">
        <v>0.4</v>
      </c>
      <c r="N360" s="69">
        <v>8.1</v>
      </c>
      <c r="O360" s="69">
        <v>47</v>
      </c>
      <c r="P360" s="230"/>
      <c r="Q360" s="283"/>
      <c r="R360" s="230"/>
      <c r="S360" s="230"/>
      <c r="T360" s="230"/>
      <c r="U360" s="230"/>
      <c r="V360" s="230"/>
      <c r="W360" s="230"/>
      <c r="X360" s="230"/>
      <c r="Y360" s="230"/>
    </row>
    <row r="361" spans="1:25" s="15" customFormat="1" ht="14.25" customHeight="1">
      <c r="A361" s="328" t="s">
        <v>348</v>
      </c>
      <c r="B361" s="68" t="s">
        <v>404</v>
      </c>
      <c r="C361" s="61">
        <v>100</v>
      </c>
      <c r="D361" s="71">
        <v>0.83</v>
      </c>
      <c r="E361" s="69">
        <v>0</v>
      </c>
      <c r="F361" s="71">
        <v>3.75</v>
      </c>
      <c r="G361" s="69">
        <v>14.17</v>
      </c>
      <c r="H361" s="92"/>
      <c r="I361" s="328" t="s">
        <v>178</v>
      </c>
      <c r="J361" s="329" t="s">
        <v>74</v>
      </c>
      <c r="K361" s="73">
        <v>100</v>
      </c>
      <c r="L361" s="330">
        <v>3.1</v>
      </c>
      <c r="M361" s="330">
        <v>0</v>
      </c>
      <c r="N361" s="330">
        <v>6.5</v>
      </c>
      <c r="O361" s="330">
        <v>38.4</v>
      </c>
      <c r="P361" s="230"/>
      <c r="Q361" s="283"/>
      <c r="R361" s="230"/>
      <c r="S361" s="230"/>
      <c r="T361" s="230"/>
      <c r="U361" s="230"/>
      <c r="V361" s="230"/>
      <c r="W361" s="230"/>
      <c r="X361" s="230"/>
      <c r="Y361" s="230"/>
    </row>
    <row r="362" spans="1:25" s="15" customFormat="1" ht="14.25" customHeight="1">
      <c r="A362" s="328" t="s">
        <v>405</v>
      </c>
      <c r="B362" s="68" t="s">
        <v>87</v>
      </c>
      <c r="C362" s="61">
        <v>175</v>
      </c>
      <c r="D362" s="69">
        <v>11.68</v>
      </c>
      <c r="E362" s="69">
        <v>12</v>
      </c>
      <c r="F362" s="69">
        <v>17.2</v>
      </c>
      <c r="G362" s="69">
        <v>378</v>
      </c>
      <c r="H362" s="91"/>
      <c r="I362" s="328" t="s">
        <v>375</v>
      </c>
      <c r="J362" s="68" t="s">
        <v>271</v>
      </c>
      <c r="K362" s="61">
        <v>200</v>
      </c>
      <c r="L362" s="69">
        <v>2.8</v>
      </c>
      <c r="M362" s="69">
        <v>3.6</v>
      </c>
      <c r="N362" s="69">
        <v>15</v>
      </c>
      <c r="O362" s="69">
        <v>115.4</v>
      </c>
      <c r="P362" s="230"/>
      <c r="Q362" s="283"/>
      <c r="R362" s="230"/>
      <c r="S362" s="230"/>
      <c r="T362" s="230"/>
      <c r="U362" s="230"/>
      <c r="V362" s="230"/>
      <c r="W362" s="230"/>
      <c r="X362" s="230"/>
      <c r="Y362" s="230"/>
    </row>
    <row r="363" spans="1:25" s="15" customFormat="1" ht="14.25" customHeight="1">
      <c r="A363" s="328" t="s">
        <v>242</v>
      </c>
      <c r="B363" s="68" t="s">
        <v>370</v>
      </c>
      <c r="C363" s="61">
        <v>200</v>
      </c>
      <c r="D363" s="69">
        <v>0.2</v>
      </c>
      <c r="E363" s="69">
        <v>0</v>
      </c>
      <c r="F363" s="69">
        <v>13</v>
      </c>
      <c r="G363" s="69">
        <v>52.9</v>
      </c>
      <c r="H363" s="91"/>
      <c r="I363" s="328"/>
      <c r="J363" s="154" t="s">
        <v>260</v>
      </c>
      <c r="K363" s="298">
        <v>25</v>
      </c>
      <c r="L363" s="156">
        <v>6.8</v>
      </c>
      <c r="M363" s="156">
        <v>4.8</v>
      </c>
      <c r="N363" s="156">
        <v>0</v>
      </c>
      <c r="O363" s="156">
        <v>70</v>
      </c>
      <c r="P363" s="230"/>
      <c r="Q363" s="283"/>
      <c r="R363" s="230"/>
      <c r="S363" s="230"/>
      <c r="T363" s="230"/>
      <c r="U363" s="230"/>
      <c r="V363" s="230"/>
      <c r="W363" s="230"/>
      <c r="X363" s="230"/>
      <c r="Y363" s="230"/>
    </row>
    <row r="364" spans="1:25" s="15" customFormat="1" ht="14.25" customHeight="1">
      <c r="A364" s="328" t="s">
        <v>178</v>
      </c>
      <c r="B364" s="68" t="s">
        <v>1</v>
      </c>
      <c r="C364" s="73">
        <v>30</v>
      </c>
      <c r="D364" s="69">
        <v>1.8</v>
      </c>
      <c r="E364" s="69">
        <v>0.3</v>
      </c>
      <c r="F364" s="69">
        <v>12.9</v>
      </c>
      <c r="G364" s="69">
        <v>63</v>
      </c>
      <c r="H364" s="91"/>
      <c r="I364" s="328" t="s">
        <v>178</v>
      </c>
      <c r="J364" s="68" t="s">
        <v>167</v>
      </c>
      <c r="K364" s="61">
        <v>90</v>
      </c>
      <c r="L364" s="69">
        <v>3.77</v>
      </c>
      <c r="M364" s="69">
        <v>4.46</v>
      </c>
      <c r="N364" s="69">
        <v>21.3</v>
      </c>
      <c r="O364" s="69">
        <v>137</v>
      </c>
      <c r="P364" s="230"/>
      <c r="Q364" s="213"/>
      <c r="R364" s="192"/>
      <c r="S364" s="193"/>
      <c r="T364" s="194"/>
      <c r="U364" s="194"/>
      <c r="V364" s="194"/>
      <c r="W364" s="194"/>
      <c r="X364" s="230"/>
      <c r="Y364" s="230"/>
    </row>
    <row r="365" spans="1:25" s="15" customFormat="1" ht="14.25" customHeight="1">
      <c r="A365" s="65"/>
      <c r="B365" s="327" t="s">
        <v>8</v>
      </c>
      <c r="C365" s="336">
        <f>SUM(C360:C364)</f>
        <v>605</v>
      </c>
      <c r="D365" s="337">
        <f>SUM(D360:D364)</f>
        <v>15.309999999999999</v>
      </c>
      <c r="E365" s="337">
        <f>SUM(E360:E364)</f>
        <v>12.600000000000001</v>
      </c>
      <c r="F365" s="337">
        <f>SUM(F360:F364)</f>
        <v>58.35</v>
      </c>
      <c r="G365" s="337">
        <f>SUM(G360:G364)</f>
        <v>561.0699999999999</v>
      </c>
      <c r="H365" s="91"/>
      <c r="I365" s="111" t="s">
        <v>97</v>
      </c>
      <c r="J365" s="68" t="s">
        <v>96</v>
      </c>
      <c r="K365" s="61">
        <v>150</v>
      </c>
      <c r="L365" s="69">
        <v>5.3</v>
      </c>
      <c r="M365" s="69">
        <v>5.5</v>
      </c>
      <c r="N365" s="69">
        <v>32.7</v>
      </c>
      <c r="O365" s="69">
        <v>202</v>
      </c>
      <c r="P365" s="230"/>
      <c r="Q365" s="213"/>
      <c r="R365" s="192"/>
      <c r="S365" s="193"/>
      <c r="T365" s="201"/>
      <c r="U365" s="194"/>
      <c r="V365" s="194"/>
      <c r="W365" s="194"/>
      <c r="X365" s="230"/>
      <c r="Y365" s="230"/>
    </row>
    <row r="366" spans="1:25" s="15" customFormat="1" ht="14.25" customHeight="1">
      <c r="A366" s="75"/>
      <c r="B366" s="314"/>
      <c r="C366" s="365"/>
      <c r="D366" s="81"/>
      <c r="E366" s="81"/>
      <c r="F366" s="81"/>
      <c r="G366" s="81"/>
      <c r="H366" s="91"/>
      <c r="I366" s="328" t="s">
        <v>92</v>
      </c>
      <c r="J366" s="68" t="s">
        <v>384</v>
      </c>
      <c r="K366" s="61">
        <v>200</v>
      </c>
      <c r="L366" s="69">
        <v>0.1</v>
      </c>
      <c r="M366" s="69">
        <v>0.1</v>
      </c>
      <c r="N366" s="69">
        <v>27.9</v>
      </c>
      <c r="O366" s="69">
        <v>114.6</v>
      </c>
      <c r="P366" s="230"/>
      <c r="Q366" s="272"/>
      <c r="R366" s="188"/>
      <c r="S366" s="189"/>
      <c r="T366" s="191"/>
      <c r="U366" s="190"/>
      <c r="V366" s="191"/>
      <c r="W366" s="191"/>
      <c r="X366" s="230"/>
      <c r="Y366" s="230"/>
    </row>
    <row r="367" spans="1:25" s="15" customFormat="1" ht="14.25" customHeight="1">
      <c r="A367" s="55"/>
      <c r="B367" s="49"/>
      <c r="C367" s="77"/>
      <c r="D367" s="57"/>
      <c r="E367" s="79"/>
      <c r="F367" s="57"/>
      <c r="G367" s="79"/>
      <c r="H367" s="91"/>
      <c r="I367" s="328" t="s">
        <v>178</v>
      </c>
      <c r="J367" s="68" t="s">
        <v>1</v>
      </c>
      <c r="K367" s="73">
        <v>30</v>
      </c>
      <c r="L367" s="69">
        <v>1.8</v>
      </c>
      <c r="M367" s="69">
        <v>0.3</v>
      </c>
      <c r="N367" s="69">
        <v>12.9</v>
      </c>
      <c r="O367" s="69">
        <v>63</v>
      </c>
      <c r="P367" s="230"/>
      <c r="Q367" s="272"/>
      <c r="R367" s="188"/>
      <c r="S367" s="189"/>
      <c r="T367" s="191"/>
      <c r="U367" s="190"/>
      <c r="V367" s="191"/>
      <c r="W367" s="191"/>
      <c r="X367" s="230"/>
      <c r="Y367" s="230"/>
    </row>
    <row r="368" spans="1:25" s="15" customFormat="1" ht="14.25" customHeight="1">
      <c r="A368" s="55"/>
      <c r="B368" s="56" t="s">
        <v>406</v>
      </c>
      <c r="C368" s="56"/>
      <c r="D368" s="79">
        <f>D22+D41+D59+D77+D98+D115+D133+D151+D168+D187+D204+D222+D239+D257+D274+D292+D312+D330+D348+D365</f>
        <v>432.67</v>
      </c>
      <c r="E368" s="79">
        <f>E22+E41+E59+E77+E98+E115+E133+E151+E168+E187+E204+E222+E239+E257+E274+E292+E312+E330+E348+E365</f>
        <v>410.8100000000002</v>
      </c>
      <c r="F368" s="79">
        <f>F22+F41+F59+F77+F98+F115+F133+F151+F168+F187+F204+F222+F239+F257+F274+F292+F312+F330+F348+F365</f>
        <v>1452.9699999999998</v>
      </c>
      <c r="G368" s="79">
        <f>G22+G41+G59+G77+G98+G115+G133+G151+G168+G187+G204+G222+G239+G257+G274+G292+G312+G330+G348+G365</f>
        <v>11731.410000000002</v>
      </c>
      <c r="H368" s="91"/>
      <c r="I368" s="328" t="s">
        <v>178</v>
      </c>
      <c r="J368" s="338" t="s">
        <v>90</v>
      </c>
      <c r="K368" s="73">
        <v>30</v>
      </c>
      <c r="L368" s="69">
        <v>1.8</v>
      </c>
      <c r="M368" s="69">
        <v>0.3</v>
      </c>
      <c r="N368" s="69">
        <v>11.4</v>
      </c>
      <c r="O368" s="69">
        <v>57</v>
      </c>
      <c r="P368" s="230"/>
      <c r="Q368" s="272"/>
      <c r="R368" s="188"/>
      <c r="S368" s="189"/>
      <c r="T368" s="191"/>
      <c r="U368" s="190"/>
      <c r="V368" s="191"/>
      <c r="W368" s="191"/>
      <c r="X368" s="230"/>
      <c r="Y368" s="230"/>
    </row>
    <row r="369" spans="1:25" s="15" customFormat="1" ht="14.25" customHeight="1">
      <c r="A369" s="75"/>
      <c r="B369" s="314"/>
      <c r="C369" s="75"/>
      <c r="D369" s="81">
        <f>D370*20</f>
        <v>385</v>
      </c>
      <c r="E369" s="81">
        <f>E370*20</f>
        <v>395</v>
      </c>
      <c r="F369" s="81">
        <f>F370*20</f>
        <v>1675</v>
      </c>
      <c r="G369" s="81">
        <f>G370*20</f>
        <v>11750</v>
      </c>
      <c r="H369" s="91"/>
      <c r="I369" s="65"/>
      <c r="J369" s="327" t="s">
        <v>8</v>
      </c>
      <c r="K369" s="337">
        <f>SUM(K360:K368)</f>
        <v>925</v>
      </c>
      <c r="L369" s="337">
        <f>SUM(L360:L368)</f>
        <v>26.270000000000003</v>
      </c>
      <c r="M369" s="337">
        <f>SUM(M360:M368)</f>
        <v>19.460000000000004</v>
      </c>
      <c r="N369" s="337">
        <f>SUM(N360:N368)</f>
        <v>135.8</v>
      </c>
      <c r="O369" s="337">
        <f>SUM(O360:O368)</f>
        <v>844.4</v>
      </c>
      <c r="P369" s="230"/>
      <c r="Q369" s="272"/>
      <c r="R369" s="188"/>
      <c r="S369" s="189"/>
      <c r="T369" s="191"/>
      <c r="U369" s="190"/>
      <c r="V369" s="191"/>
      <c r="W369" s="191"/>
      <c r="X369" s="230"/>
      <c r="Y369" s="230"/>
    </row>
    <row r="370" spans="1:25" s="15" customFormat="1" ht="14.25" customHeight="1">
      <c r="A370" s="76"/>
      <c r="B370" s="49" t="s">
        <v>407</v>
      </c>
      <c r="C370" s="76"/>
      <c r="D370" s="89">
        <v>19.25</v>
      </c>
      <c r="E370" s="89">
        <v>19.75</v>
      </c>
      <c r="F370" s="89">
        <v>83.75</v>
      </c>
      <c r="G370" s="89">
        <v>587.5</v>
      </c>
      <c r="H370" s="91"/>
      <c r="I370" s="76"/>
      <c r="J370" s="377" t="s">
        <v>406</v>
      </c>
      <c r="K370" s="76"/>
      <c r="L370" s="90">
        <f>L25+L43+L61+L81+L101+L117+L136+L153+L171+L188+L207+L224+L242+L259+L277+L295+L314+L331+L350+L369</f>
        <v>579.5859999999999</v>
      </c>
      <c r="M370" s="90">
        <f>M25+M43+M61+M81+M101+M117+M136+M153+M171+M188+M207+M224+M242+M259+M277+M295+M314+M331+M350+M369</f>
        <v>517</v>
      </c>
      <c r="N370" s="90">
        <f>N25+N43+N61+N81+N101+N117+N136+N153+N171+N188+N207+N224+N242+N259+N277+N295+N314+N331+N350+N369</f>
        <v>2062.856</v>
      </c>
      <c r="O370" s="90">
        <f>O25+O43+O61+O81+O101+O117+O136+O153+O171+O188+O207+O224+O242+O259+O277+O295+O314+O331+O350+O369</f>
        <v>15779.509999999998</v>
      </c>
      <c r="P370" s="230"/>
      <c r="Q370" s="272"/>
      <c r="R370" s="188"/>
      <c r="S370" s="189"/>
      <c r="T370" s="191"/>
      <c r="U370" s="190"/>
      <c r="V370" s="191"/>
      <c r="W370" s="191"/>
      <c r="X370" s="230"/>
      <c r="Y370" s="230"/>
    </row>
    <row r="371" spans="1:25" s="15" customFormat="1" ht="14.25" customHeight="1">
      <c r="A371" s="378"/>
      <c r="B371" s="47"/>
      <c r="C371" s="378"/>
      <c r="D371" s="379"/>
      <c r="E371" s="379"/>
      <c r="F371" s="379"/>
      <c r="G371" s="379"/>
      <c r="H371" s="91"/>
      <c r="I371" s="379"/>
      <c r="J371" s="377" t="s">
        <v>407</v>
      </c>
      <c r="K371" s="379"/>
      <c r="L371" s="380">
        <v>26.95</v>
      </c>
      <c r="M371" s="380">
        <v>27.65</v>
      </c>
      <c r="N371" s="380">
        <v>117.25</v>
      </c>
      <c r="O371" s="380">
        <v>822.5</v>
      </c>
      <c r="P371" s="230"/>
      <c r="Q371" s="272"/>
      <c r="R371" s="188"/>
      <c r="S371" s="189"/>
      <c r="T371" s="191"/>
      <c r="U371" s="190"/>
      <c r="V371" s="191"/>
      <c r="W371" s="191"/>
      <c r="X371" s="230"/>
      <c r="Y371" s="230"/>
    </row>
    <row r="372" spans="1:25" s="15" customFormat="1" ht="14.25" customHeight="1">
      <c r="A372" s="378"/>
      <c r="B372" s="47"/>
      <c r="C372" s="378"/>
      <c r="D372" s="378"/>
      <c r="E372" s="378"/>
      <c r="F372" s="378"/>
      <c r="G372" s="379"/>
      <c r="H372" s="91"/>
      <c r="I372" s="379"/>
      <c r="J372" s="381"/>
      <c r="K372" s="379"/>
      <c r="L372" s="378"/>
      <c r="M372" s="378"/>
      <c r="N372" s="378"/>
      <c r="O372" s="378"/>
      <c r="P372" s="230"/>
      <c r="Q372" s="272"/>
      <c r="R372" s="188"/>
      <c r="S372" s="189"/>
      <c r="T372" s="191"/>
      <c r="U372" s="190"/>
      <c r="V372" s="191"/>
      <c r="W372" s="191"/>
      <c r="X372" s="230"/>
      <c r="Y372" s="230"/>
    </row>
    <row r="373" spans="1:25" s="15" customFormat="1" ht="14.25" customHeight="1">
      <c r="A373" s="378"/>
      <c r="B373" s="47"/>
      <c r="C373" s="378"/>
      <c r="D373" s="378"/>
      <c r="E373" s="378"/>
      <c r="F373" s="378"/>
      <c r="G373" s="379"/>
      <c r="H373" s="91"/>
      <c r="I373" s="378"/>
      <c r="J373" s="52"/>
      <c r="K373" s="378"/>
      <c r="L373" s="382">
        <f>L371*20</f>
        <v>539</v>
      </c>
      <c r="M373" s="382">
        <f>M371*20</f>
        <v>553</v>
      </c>
      <c r="N373" s="382">
        <f>N371*20</f>
        <v>2345</v>
      </c>
      <c r="O373" s="382">
        <f>O371*20</f>
        <v>16450</v>
      </c>
      <c r="P373" s="230"/>
      <c r="Q373" s="272"/>
      <c r="R373" s="188"/>
      <c r="S373" s="189"/>
      <c r="T373" s="191"/>
      <c r="U373" s="190"/>
      <c r="V373" s="191"/>
      <c r="W373" s="191"/>
      <c r="X373" s="230"/>
      <c r="Y373" s="230"/>
    </row>
    <row r="374" spans="1:25" s="15" customFormat="1" ht="14.25" customHeight="1">
      <c r="A374" s="378"/>
      <c r="B374" s="47"/>
      <c r="C374" s="378"/>
      <c r="D374" s="378"/>
      <c r="E374" s="378"/>
      <c r="F374" s="378"/>
      <c r="G374" s="379"/>
      <c r="H374" s="91"/>
      <c r="I374" s="378"/>
      <c r="J374" s="47"/>
      <c r="K374" s="378"/>
      <c r="L374" s="379"/>
      <c r="M374" s="379"/>
      <c r="N374" s="379"/>
      <c r="O374" s="379"/>
      <c r="P374" s="230"/>
      <c r="Q374" s="272"/>
      <c r="R374" s="188"/>
      <c r="S374" s="189"/>
      <c r="T374" s="191"/>
      <c r="U374" s="190"/>
      <c r="V374" s="191"/>
      <c r="W374" s="191"/>
      <c r="X374" s="230"/>
      <c r="Y374" s="230"/>
    </row>
    <row r="375" spans="1:25" s="15" customFormat="1" ht="14.25" customHeight="1">
      <c r="A375" s="378"/>
      <c r="B375" s="47"/>
      <c r="C375" s="378"/>
      <c r="D375" s="378"/>
      <c r="E375" s="378"/>
      <c r="F375" s="378"/>
      <c r="G375" s="378"/>
      <c r="H375" s="91"/>
      <c r="I375" s="378"/>
      <c r="J375" s="47"/>
      <c r="K375" s="378"/>
      <c r="L375" s="378"/>
      <c r="M375" s="378"/>
      <c r="N375" s="378"/>
      <c r="O375" s="378"/>
      <c r="P375" s="230"/>
      <c r="Q375" s="272"/>
      <c r="R375" s="188"/>
      <c r="S375" s="189"/>
      <c r="T375" s="191"/>
      <c r="U375" s="190"/>
      <c r="V375" s="191"/>
      <c r="W375" s="191"/>
      <c r="X375" s="230"/>
      <c r="Y375" s="230"/>
    </row>
    <row r="376" spans="1:25" s="15" customFormat="1" ht="14.25" customHeight="1">
      <c r="A376" s="378"/>
      <c r="B376" s="47"/>
      <c r="C376" s="378"/>
      <c r="D376" s="378"/>
      <c r="E376" s="378"/>
      <c r="F376" s="378"/>
      <c r="G376" s="378"/>
      <c r="H376" s="91"/>
      <c r="I376" s="378"/>
      <c r="J376" s="47"/>
      <c r="K376" s="378"/>
      <c r="L376" s="378"/>
      <c r="M376" s="378"/>
      <c r="N376" s="378"/>
      <c r="O376" s="378"/>
      <c r="P376" s="230"/>
      <c r="Q376" s="272"/>
      <c r="R376" s="188"/>
      <c r="S376" s="189"/>
      <c r="T376" s="191"/>
      <c r="U376" s="190"/>
      <c r="V376" s="191"/>
      <c r="W376" s="191"/>
      <c r="X376" s="230"/>
      <c r="Y376" s="230"/>
    </row>
    <row r="377" spans="1:25" s="15" customFormat="1" ht="14.25" customHeight="1">
      <c r="A377" s="378"/>
      <c r="B377" s="47"/>
      <c r="C377" s="378"/>
      <c r="D377" s="378"/>
      <c r="E377" s="378"/>
      <c r="F377" s="378"/>
      <c r="G377" s="378"/>
      <c r="H377" s="91"/>
      <c r="I377" s="378"/>
      <c r="J377" s="47"/>
      <c r="K377" s="378"/>
      <c r="L377" s="378"/>
      <c r="M377" s="378"/>
      <c r="N377" s="378"/>
      <c r="O377" s="378"/>
      <c r="P377" s="230"/>
      <c r="Q377" s="272"/>
      <c r="R377" s="188"/>
      <c r="S377" s="189"/>
      <c r="T377" s="191"/>
      <c r="U377" s="190"/>
      <c r="V377" s="191"/>
      <c r="W377" s="191"/>
      <c r="X377" s="230"/>
      <c r="Y377" s="230"/>
    </row>
    <row r="378" spans="1:25" s="15" customFormat="1" ht="14.25" customHeight="1">
      <c r="A378" s="378"/>
      <c r="B378" s="47"/>
      <c r="C378" s="378"/>
      <c r="D378" s="378"/>
      <c r="E378" s="378"/>
      <c r="F378" s="378"/>
      <c r="G378" s="378"/>
      <c r="H378" s="91"/>
      <c r="I378" s="378"/>
      <c r="J378" s="47"/>
      <c r="K378" s="378"/>
      <c r="L378" s="378"/>
      <c r="M378" s="378"/>
      <c r="N378" s="378"/>
      <c r="O378" s="378"/>
      <c r="P378" s="230"/>
      <c r="Q378" s="272"/>
      <c r="R378" s="188"/>
      <c r="S378" s="189"/>
      <c r="T378" s="191"/>
      <c r="U378" s="190"/>
      <c r="V378" s="191"/>
      <c r="W378" s="191"/>
      <c r="X378" s="230"/>
      <c r="Y378" s="230"/>
    </row>
    <row r="379" spans="1:25" s="15" customFormat="1" ht="14.25" customHeight="1">
      <c r="A379" s="378"/>
      <c r="B379" s="47"/>
      <c r="C379" s="378"/>
      <c r="D379" s="378"/>
      <c r="E379" s="378"/>
      <c r="F379" s="378"/>
      <c r="G379" s="378"/>
      <c r="H379" s="91"/>
      <c r="I379" s="378"/>
      <c r="J379" s="47"/>
      <c r="K379" s="378"/>
      <c r="L379" s="378"/>
      <c r="M379" s="378"/>
      <c r="N379" s="378"/>
      <c r="O379" s="378"/>
      <c r="P379" s="230"/>
      <c r="Q379" s="272"/>
      <c r="R379" s="188"/>
      <c r="S379" s="189"/>
      <c r="T379" s="191"/>
      <c r="U379" s="190"/>
      <c r="V379" s="191"/>
      <c r="W379" s="191"/>
      <c r="X379" s="230"/>
      <c r="Y379" s="230"/>
    </row>
    <row r="380" spans="1:25" s="15" customFormat="1" ht="14.25" customHeight="1">
      <c r="A380" s="378"/>
      <c r="B380" s="47"/>
      <c r="C380" s="378"/>
      <c r="D380" s="378"/>
      <c r="E380" s="378"/>
      <c r="F380" s="378"/>
      <c r="G380" s="378"/>
      <c r="H380" s="91"/>
      <c r="I380" s="378"/>
      <c r="J380" s="47"/>
      <c r="K380" s="378"/>
      <c r="L380" s="378"/>
      <c r="M380" s="378"/>
      <c r="N380" s="378"/>
      <c r="O380" s="378"/>
      <c r="P380" s="230"/>
      <c r="Q380" s="272"/>
      <c r="R380" s="188"/>
      <c r="S380" s="189"/>
      <c r="T380" s="191"/>
      <c r="U380" s="190"/>
      <c r="V380" s="191"/>
      <c r="W380" s="191"/>
      <c r="X380" s="230"/>
      <c r="Y380" s="230"/>
    </row>
    <row r="381" spans="1:25" s="15" customFormat="1" ht="14.25" customHeight="1">
      <c r="A381" s="378"/>
      <c r="B381" s="47"/>
      <c r="C381" s="378"/>
      <c r="D381" s="378"/>
      <c r="E381" s="378"/>
      <c r="F381" s="378"/>
      <c r="G381" s="378"/>
      <c r="H381" s="91"/>
      <c r="I381" s="378"/>
      <c r="J381" s="47"/>
      <c r="K381" s="378"/>
      <c r="L381" s="378"/>
      <c r="M381" s="378"/>
      <c r="N381" s="378"/>
      <c r="O381" s="378"/>
      <c r="P381" s="230"/>
      <c r="Q381" s="272"/>
      <c r="R381" s="188"/>
      <c r="S381" s="189"/>
      <c r="T381" s="191"/>
      <c r="U381" s="190"/>
      <c r="V381" s="191"/>
      <c r="W381" s="191"/>
      <c r="X381" s="230"/>
      <c r="Y381" s="230"/>
    </row>
    <row r="382" spans="1:25" s="15" customFormat="1" ht="14.25" customHeight="1">
      <c r="A382" s="378"/>
      <c r="B382" s="47"/>
      <c r="C382" s="378"/>
      <c r="D382" s="378"/>
      <c r="E382" s="378"/>
      <c r="F382" s="378"/>
      <c r="G382" s="378"/>
      <c r="H382" s="91"/>
      <c r="I382" s="378"/>
      <c r="J382" s="47"/>
      <c r="K382" s="378"/>
      <c r="L382" s="378"/>
      <c r="M382" s="378"/>
      <c r="N382" s="378"/>
      <c r="O382" s="378"/>
      <c r="P382" s="230"/>
      <c r="Q382" s="272"/>
      <c r="R382" s="188"/>
      <c r="S382" s="189"/>
      <c r="T382" s="191"/>
      <c r="U382" s="190"/>
      <c r="V382" s="191"/>
      <c r="W382" s="191"/>
      <c r="X382" s="230"/>
      <c r="Y382" s="230"/>
    </row>
    <row r="383" spans="1:25" s="15" customFormat="1" ht="14.25" customHeight="1">
      <c r="A383" s="378"/>
      <c r="B383" s="47"/>
      <c r="C383" s="378"/>
      <c r="D383" s="378"/>
      <c r="E383" s="378"/>
      <c r="F383" s="378"/>
      <c r="G383" s="378"/>
      <c r="H383" s="91"/>
      <c r="I383" s="378"/>
      <c r="J383" s="47"/>
      <c r="K383" s="378"/>
      <c r="L383" s="378"/>
      <c r="M383" s="378"/>
      <c r="N383" s="378"/>
      <c r="O383" s="378"/>
      <c r="P383" s="230"/>
      <c r="Q383" s="272"/>
      <c r="R383" s="188"/>
      <c r="S383" s="189"/>
      <c r="T383" s="191"/>
      <c r="U383" s="190"/>
      <c r="V383" s="191"/>
      <c r="W383" s="191"/>
      <c r="X383" s="230"/>
      <c r="Y383" s="230"/>
    </row>
    <row r="384" spans="1:25" s="15" customFormat="1" ht="14.25" customHeight="1">
      <c r="A384" s="378"/>
      <c r="B384" s="47"/>
      <c r="C384" s="378"/>
      <c r="D384" s="378"/>
      <c r="E384" s="378"/>
      <c r="F384" s="378"/>
      <c r="G384" s="378"/>
      <c r="H384" s="91"/>
      <c r="I384" s="378"/>
      <c r="J384" s="47"/>
      <c r="K384" s="378"/>
      <c r="L384" s="378"/>
      <c r="M384" s="378"/>
      <c r="N384" s="378"/>
      <c r="O384" s="378"/>
      <c r="P384" s="230"/>
      <c r="Q384" s="272"/>
      <c r="R384" s="188"/>
      <c r="S384" s="189"/>
      <c r="T384" s="191"/>
      <c r="U384" s="190"/>
      <c r="V384" s="191"/>
      <c r="W384" s="191"/>
      <c r="X384" s="230"/>
      <c r="Y384" s="230"/>
    </row>
    <row r="385" spans="1:25" s="15" customFormat="1" ht="14.25" customHeight="1">
      <c r="A385" s="378"/>
      <c r="B385" s="47"/>
      <c r="C385" s="378"/>
      <c r="D385" s="378"/>
      <c r="E385" s="378"/>
      <c r="F385" s="378"/>
      <c r="G385" s="378"/>
      <c r="H385" s="383"/>
      <c r="I385" s="378"/>
      <c r="J385" s="47"/>
      <c r="K385" s="378"/>
      <c r="L385" s="378"/>
      <c r="M385" s="378"/>
      <c r="N385" s="378"/>
      <c r="O385" s="378"/>
      <c r="P385" s="230"/>
      <c r="Q385" s="272"/>
      <c r="R385" s="188"/>
      <c r="S385" s="189"/>
      <c r="T385" s="191"/>
      <c r="U385" s="190"/>
      <c r="V385" s="191"/>
      <c r="W385" s="191"/>
      <c r="X385" s="230"/>
      <c r="Y385" s="230"/>
    </row>
    <row r="386" spans="1:25" s="15" customFormat="1" ht="14.25" customHeight="1">
      <c r="A386" s="378"/>
      <c r="B386" s="47"/>
      <c r="C386" s="378"/>
      <c r="D386" s="378"/>
      <c r="E386" s="378"/>
      <c r="F386" s="378"/>
      <c r="G386" s="378"/>
      <c r="H386" s="91"/>
      <c r="I386" s="378"/>
      <c r="J386" s="47"/>
      <c r="K386" s="378"/>
      <c r="L386" s="378"/>
      <c r="M386" s="378"/>
      <c r="N386" s="378"/>
      <c r="O386" s="378"/>
      <c r="P386" s="230"/>
      <c r="Q386" s="272"/>
      <c r="R386" s="188"/>
      <c r="S386" s="189"/>
      <c r="T386" s="191"/>
      <c r="U386" s="190"/>
      <c r="V386" s="191"/>
      <c r="W386" s="191"/>
      <c r="X386" s="230"/>
      <c r="Y386" s="230"/>
    </row>
    <row r="387" spans="1:25" s="15" customFormat="1" ht="14.25" customHeight="1">
      <c r="A387" s="378"/>
      <c r="B387" s="47"/>
      <c r="C387" s="378"/>
      <c r="D387" s="378"/>
      <c r="E387" s="378"/>
      <c r="F387" s="378"/>
      <c r="G387" s="378"/>
      <c r="H387" s="384"/>
      <c r="I387" s="378"/>
      <c r="J387" s="47"/>
      <c r="K387" s="378"/>
      <c r="L387" s="378"/>
      <c r="M387" s="378"/>
      <c r="N387" s="378"/>
      <c r="O387" s="378"/>
      <c r="P387" s="230"/>
      <c r="Q387" s="272"/>
      <c r="R387" s="188"/>
      <c r="S387" s="189"/>
      <c r="T387" s="191"/>
      <c r="U387" s="190"/>
      <c r="V387" s="191"/>
      <c r="W387" s="191"/>
      <c r="X387" s="230"/>
      <c r="Y387" s="230"/>
    </row>
    <row r="388" spans="1:25" s="15" customFormat="1" ht="14.25" customHeight="1">
      <c r="A388" s="378"/>
      <c r="B388" s="47"/>
      <c r="C388" s="378"/>
      <c r="D388" s="378"/>
      <c r="E388" s="378"/>
      <c r="F388" s="378"/>
      <c r="G388" s="378"/>
      <c r="H388" s="91"/>
      <c r="I388" s="378"/>
      <c r="J388" s="47"/>
      <c r="K388" s="378"/>
      <c r="L388" s="378"/>
      <c r="M388" s="378"/>
      <c r="N388" s="378"/>
      <c r="O388" s="378"/>
      <c r="P388" s="230"/>
      <c r="Q388" s="272"/>
      <c r="R388" s="188"/>
      <c r="S388" s="189"/>
      <c r="T388" s="191"/>
      <c r="U388" s="190"/>
      <c r="V388" s="191"/>
      <c r="W388" s="191"/>
      <c r="X388" s="230"/>
      <c r="Y388" s="230"/>
    </row>
    <row r="389" spans="1:25" s="15" customFormat="1" ht="14.25" customHeight="1">
      <c r="A389" s="378"/>
      <c r="B389" s="47"/>
      <c r="C389" s="378"/>
      <c r="D389" s="378"/>
      <c r="E389" s="378"/>
      <c r="F389" s="378"/>
      <c r="G389" s="378"/>
      <c r="H389" s="91"/>
      <c r="I389" s="378"/>
      <c r="J389" s="47"/>
      <c r="K389" s="378"/>
      <c r="L389" s="378"/>
      <c r="M389" s="378"/>
      <c r="N389" s="378"/>
      <c r="O389" s="378"/>
      <c r="P389" s="230"/>
      <c r="Q389" s="272"/>
      <c r="R389" s="188"/>
      <c r="S389" s="189"/>
      <c r="T389" s="191"/>
      <c r="U389" s="190"/>
      <c r="V389" s="191"/>
      <c r="W389" s="191"/>
      <c r="X389" s="230"/>
      <c r="Y389" s="230"/>
    </row>
    <row r="390" spans="1:25" s="15" customFormat="1" ht="14.25" customHeight="1">
      <c r="A390" s="378"/>
      <c r="B390" s="47"/>
      <c r="C390" s="378"/>
      <c r="D390" s="378"/>
      <c r="E390" s="378"/>
      <c r="F390" s="378"/>
      <c r="G390" s="378"/>
      <c r="H390" s="91"/>
      <c r="I390" s="378"/>
      <c r="J390" s="47"/>
      <c r="K390" s="378"/>
      <c r="L390" s="378"/>
      <c r="M390" s="378"/>
      <c r="N390" s="378"/>
      <c r="O390" s="378"/>
      <c r="P390" s="230"/>
      <c r="Q390" s="272"/>
      <c r="R390" s="188"/>
      <c r="S390" s="189"/>
      <c r="T390" s="191"/>
      <c r="U390" s="190"/>
      <c r="V390" s="191"/>
      <c r="W390" s="191"/>
      <c r="X390" s="230"/>
      <c r="Y390" s="230"/>
    </row>
    <row r="391" spans="1:25" s="15" customFormat="1" ht="14.25" customHeight="1">
      <c r="A391" s="378"/>
      <c r="B391" s="47"/>
      <c r="C391" s="378"/>
      <c r="D391" s="378"/>
      <c r="E391" s="378"/>
      <c r="F391" s="378"/>
      <c r="G391" s="378"/>
      <c r="H391" s="91"/>
      <c r="I391" s="378"/>
      <c r="J391" s="47"/>
      <c r="K391" s="378"/>
      <c r="L391" s="378"/>
      <c r="M391" s="378"/>
      <c r="N391" s="378"/>
      <c r="O391" s="378"/>
      <c r="P391" s="230"/>
      <c r="Q391" s="272"/>
      <c r="R391" s="188"/>
      <c r="S391" s="189"/>
      <c r="T391" s="191"/>
      <c r="U391" s="190"/>
      <c r="V391" s="191"/>
      <c r="W391" s="191"/>
      <c r="X391" s="230"/>
      <c r="Y391" s="230"/>
    </row>
    <row r="392" spans="1:25" s="15" customFormat="1" ht="14.25" customHeight="1">
      <c r="A392" s="378"/>
      <c r="B392" s="47"/>
      <c r="C392" s="378"/>
      <c r="D392" s="378"/>
      <c r="E392" s="378"/>
      <c r="F392" s="378"/>
      <c r="G392" s="378"/>
      <c r="H392" s="91"/>
      <c r="I392" s="378"/>
      <c r="J392" s="47"/>
      <c r="K392" s="378"/>
      <c r="L392" s="378"/>
      <c r="M392" s="378"/>
      <c r="N392" s="378"/>
      <c r="O392" s="378"/>
      <c r="P392" s="230"/>
      <c r="Q392" s="272"/>
      <c r="R392" s="188"/>
      <c r="S392" s="189"/>
      <c r="T392" s="191"/>
      <c r="U392" s="190"/>
      <c r="V392" s="191"/>
      <c r="W392" s="191"/>
      <c r="X392" s="230"/>
      <c r="Y392" s="230"/>
    </row>
    <row r="393" spans="1:25" s="15" customFormat="1" ht="14.25" customHeight="1">
      <c r="A393" s="378"/>
      <c r="B393" s="47"/>
      <c r="C393" s="378"/>
      <c r="D393" s="378"/>
      <c r="E393" s="378"/>
      <c r="F393" s="378"/>
      <c r="G393" s="378"/>
      <c r="H393" s="385"/>
      <c r="I393" s="378"/>
      <c r="J393" s="47"/>
      <c r="K393" s="378"/>
      <c r="L393" s="378"/>
      <c r="M393" s="378"/>
      <c r="N393" s="378"/>
      <c r="O393" s="378"/>
      <c r="P393" s="230"/>
      <c r="Q393" s="272"/>
      <c r="R393" s="188"/>
      <c r="S393" s="189"/>
      <c r="T393" s="191"/>
      <c r="U393" s="190"/>
      <c r="V393" s="191"/>
      <c r="W393" s="191"/>
      <c r="X393" s="230"/>
      <c r="Y393" s="230"/>
    </row>
    <row r="394" spans="1:25" s="15" customFormat="1" ht="14.25" customHeight="1">
      <c r="A394" s="378"/>
      <c r="B394" s="47"/>
      <c r="C394" s="378"/>
      <c r="D394" s="378"/>
      <c r="E394" s="378"/>
      <c r="F394" s="378"/>
      <c r="G394" s="378"/>
      <c r="H394" s="91"/>
      <c r="I394" s="378"/>
      <c r="J394" s="47"/>
      <c r="K394" s="378"/>
      <c r="L394" s="378"/>
      <c r="M394" s="378"/>
      <c r="N394" s="378"/>
      <c r="O394" s="378"/>
      <c r="P394" s="230"/>
      <c r="Q394" s="272"/>
      <c r="R394" s="188"/>
      <c r="S394" s="189"/>
      <c r="T394" s="191"/>
      <c r="U394" s="190"/>
      <c r="V394" s="191"/>
      <c r="W394" s="191"/>
      <c r="X394" s="230"/>
      <c r="Y394" s="230"/>
    </row>
    <row r="395" spans="1:25" s="15" customFormat="1" ht="14.25" customHeight="1">
      <c r="A395" s="378"/>
      <c r="B395" s="47"/>
      <c r="C395" s="378"/>
      <c r="D395" s="378"/>
      <c r="E395" s="378"/>
      <c r="F395" s="378"/>
      <c r="G395" s="378"/>
      <c r="H395" s="384"/>
      <c r="I395" s="378"/>
      <c r="J395" s="47"/>
      <c r="K395" s="378"/>
      <c r="L395" s="378"/>
      <c r="M395" s="378"/>
      <c r="N395" s="378"/>
      <c r="O395" s="378"/>
      <c r="P395" s="230"/>
      <c r="Q395" s="272"/>
      <c r="R395" s="188"/>
      <c r="S395" s="189"/>
      <c r="T395" s="191"/>
      <c r="U395" s="190"/>
      <c r="V395" s="191"/>
      <c r="W395" s="191"/>
      <c r="X395" s="230"/>
      <c r="Y395" s="230"/>
    </row>
    <row r="396" spans="1:25" s="15" customFormat="1" ht="14.25" customHeight="1">
      <c r="A396" s="386"/>
      <c r="B396" s="387"/>
      <c r="C396" s="386"/>
      <c r="D396" s="386"/>
      <c r="E396" s="386"/>
      <c r="F396" s="386"/>
      <c r="G396" s="386"/>
      <c r="H396" s="91"/>
      <c r="I396" s="386"/>
      <c r="J396" s="387"/>
      <c r="K396" s="386"/>
      <c r="L396" s="386"/>
      <c r="M396" s="386"/>
      <c r="N396" s="386"/>
      <c r="O396" s="386"/>
      <c r="P396" s="230"/>
      <c r="Q396" s="272"/>
      <c r="R396" s="188"/>
      <c r="S396" s="189"/>
      <c r="T396" s="191"/>
      <c r="U396" s="190"/>
      <c r="V396" s="191"/>
      <c r="W396" s="191"/>
      <c r="X396" s="230"/>
      <c r="Y396" s="230"/>
    </row>
    <row r="397" spans="1:25" s="15" customFormat="1" ht="14.25" customHeight="1">
      <c r="A397" s="378"/>
      <c r="B397" s="47"/>
      <c r="C397" s="378"/>
      <c r="D397" s="378"/>
      <c r="E397" s="378"/>
      <c r="F397" s="378"/>
      <c r="G397" s="378"/>
      <c r="H397" s="91"/>
      <c r="I397" s="378"/>
      <c r="J397" s="47"/>
      <c r="K397" s="378"/>
      <c r="L397" s="378"/>
      <c r="M397" s="378"/>
      <c r="N397" s="378"/>
      <c r="O397" s="378"/>
      <c r="P397" s="230"/>
      <c r="Q397" s="272"/>
      <c r="R397" s="188"/>
      <c r="S397" s="189"/>
      <c r="T397" s="191"/>
      <c r="U397" s="190"/>
      <c r="V397" s="191"/>
      <c r="W397" s="191"/>
      <c r="X397" s="230"/>
      <c r="Y397" s="230"/>
    </row>
    <row r="398" spans="1:25" s="15" customFormat="1" ht="14.25" customHeight="1">
      <c r="A398" s="382"/>
      <c r="B398" s="52"/>
      <c r="C398" s="382"/>
      <c r="D398" s="382"/>
      <c r="E398" s="382"/>
      <c r="F398" s="382"/>
      <c r="G398" s="382"/>
      <c r="H398" s="91"/>
      <c r="I398" s="382"/>
      <c r="J398" s="52"/>
      <c r="K398" s="382"/>
      <c r="L398" s="382"/>
      <c r="M398" s="382"/>
      <c r="N398" s="382"/>
      <c r="O398" s="382"/>
      <c r="P398" s="230"/>
      <c r="Q398" s="272"/>
      <c r="R398" s="192"/>
      <c r="S398" s="189"/>
      <c r="T398" s="220"/>
      <c r="U398" s="220"/>
      <c r="V398" s="220"/>
      <c r="W398" s="220"/>
      <c r="X398" s="230"/>
      <c r="Y398" s="230"/>
    </row>
    <row r="399" spans="1:25" s="15" customFormat="1" ht="14.25" customHeight="1">
      <c r="A399" s="378"/>
      <c r="B399" s="47"/>
      <c r="C399" s="378"/>
      <c r="D399" s="378"/>
      <c r="E399" s="378"/>
      <c r="F399" s="378"/>
      <c r="G399" s="378"/>
      <c r="H399" s="91"/>
      <c r="I399" s="378"/>
      <c r="J399" s="47"/>
      <c r="K399" s="378"/>
      <c r="L399" s="378"/>
      <c r="M399" s="378"/>
      <c r="N399" s="378"/>
      <c r="O399" s="378"/>
      <c r="P399" s="230"/>
      <c r="Q399" s="272"/>
      <c r="R399" s="192"/>
      <c r="S399" s="189"/>
      <c r="T399" s="220"/>
      <c r="U399" s="220"/>
      <c r="V399" s="220"/>
      <c r="W399" s="220"/>
      <c r="X399" s="230"/>
      <c r="Y399" s="230"/>
    </row>
    <row r="400" spans="1:25" s="15" customFormat="1" ht="14.25" customHeight="1">
      <c r="A400" s="378"/>
      <c r="B400" s="47"/>
      <c r="C400" s="378"/>
      <c r="D400" s="378"/>
      <c r="E400" s="378"/>
      <c r="F400" s="378"/>
      <c r="G400" s="378"/>
      <c r="H400" s="91"/>
      <c r="I400" s="378"/>
      <c r="J400" s="47"/>
      <c r="K400" s="378"/>
      <c r="L400" s="378"/>
      <c r="M400" s="378"/>
      <c r="N400" s="378"/>
      <c r="O400" s="378"/>
      <c r="P400" s="230"/>
      <c r="Q400" s="276"/>
      <c r="R400" s="200"/>
      <c r="S400" s="189"/>
      <c r="T400" s="223"/>
      <c r="U400" s="221"/>
      <c r="V400" s="222"/>
      <c r="W400" s="222"/>
      <c r="X400" s="230"/>
      <c r="Y400" s="230"/>
    </row>
    <row r="401" spans="1:25" s="46" customFormat="1" ht="14.25" customHeight="1">
      <c r="A401" s="378"/>
      <c r="B401" s="47"/>
      <c r="C401" s="378"/>
      <c r="D401" s="378"/>
      <c r="E401" s="378"/>
      <c r="F401" s="378"/>
      <c r="G401" s="378"/>
      <c r="H401" s="91"/>
      <c r="I401" s="378"/>
      <c r="J401" s="47"/>
      <c r="K401" s="378"/>
      <c r="L401" s="378"/>
      <c r="M401" s="378"/>
      <c r="N401" s="378"/>
      <c r="O401" s="378"/>
      <c r="P401" s="229"/>
      <c r="Q401" s="240"/>
      <c r="R401" s="197" t="s">
        <v>49</v>
      </c>
      <c r="S401" s="198"/>
      <c r="T401" s="199"/>
      <c r="U401" s="199"/>
      <c r="V401" s="199"/>
      <c r="W401" s="199"/>
      <c r="X401" s="229"/>
      <c r="Y401" s="229"/>
    </row>
    <row r="402" spans="1:25" s="46" customFormat="1" ht="14.25" customHeight="1">
      <c r="A402" s="378"/>
      <c r="B402" s="47"/>
      <c r="C402" s="378"/>
      <c r="D402" s="378"/>
      <c r="E402" s="378"/>
      <c r="F402" s="378"/>
      <c r="G402" s="378"/>
      <c r="H402" s="91"/>
      <c r="I402" s="378"/>
      <c r="J402" s="47"/>
      <c r="K402" s="378"/>
      <c r="L402" s="378"/>
      <c r="M402" s="378"/>
      <c r="N402" s="378"/>
      <c r="O402" s="378"/>
      <c r="P402" s="229"/>
      <c r="Q402" s="240"/>
      <c r="R402" s="197" t="s">
        <v>52</v>
      </c>
      <c r="S402" s="198"/>
      <c r="T402" s="199"/>
      <c r="U402" s="199"/>
      <c r="V402" s="199"/>
      <c r="W402" s="199"/>
      <c r="X402" s="229"/>
      <c r="Y402" s="229"/>
    </row>
    <row r="403" spans="1:25" s="46" customFormat="1" ht="14.25" customHeight="1" thickBot="1">
      <c r="A403" s="378"/>
      <c r="B403" s="47"/>
      <c r="C403" s="378"/>
      <c r="D403" s="378"/>
      <c r="E403" s="378"/>
      <c r="F403" s="378"/>
      <c r="G403" s="378"/>
      <c r="H403" s="385"/>
      <c r="I403" s="378"/>
      <c r="J403" s="47"/>
      <c r="K403" s="378"/>
      <c r="L403" s="378"/>
      <c r="M403" s="378"/>
      <c r="N403" s="378"/>
      <c r="O403" s="378"/>
      <c r="P403" s="229"/>
      <c r="Q403" s="240"/>
      <c r="R403" s="200" t="s">
        <v>154</v>
      </c>
      <c r="S403" s="198"/>
      <c r="T403" s="199"/>
      <c r="U403" s="199"/>
      <c r="V403" s="199"/>
      <c r="W403" s="199"/>
      <c r="X403" s="229"/>
      <c r="Y403" s="229"/>
    </row>
    <row r="404" spans="1:25" s="46" customFormat="1" ht="14.25" customHeight="1">
      <c r="A404" s="388"/>
      <c r="B404" s="389"/>
      <c r="C404" s="388"/>
      <c r="D404" s="388"/>
      <c r="E404" s="388"/>
      <c r="F404" s="388"/>
      <c r="G404" s="388"/>
      <c r="H404" s="91"/>
      <c r="I404" s="388"/>
      <c r="J404" s="389"/>
      <c r="K404" s="388"/>
      <c r="L404" s="388"/>
      <c r="M404" s="388"/>
      <c r="N404" s="388"/>
      <c r="O404" s="388"/>
      <c r="P404" s="229"/>
      <c r="Q404" s="509" t="s">
        <v>22</v>
      </c>
      <c r="R404" s="494" t="s">
        <v>23</v>
      </c>
      <c r="S404" s="496" t="s">
        <v>24</v>
      </c>
      <c r="T404" s="498" t="s">
        <v>26</v>
      </c>
      <c r="U404" s="500" t="s">
        <v>25</v>
      </c>
      <c r="V404" s="501"/>
      <c r="W404" s="502"/>
      <c r="X404" s="229"/>
      <c r="Y404" s="229"/>
    </row>
    <row r="405" spans="1:25" s="3" customFormat="1" ht="14.25" customHeight="1" thickBot="1">
      <c r="A405" s="378"/>
      <c r="B405" s="47"/>
      <c r="C405" s="378"/>
      <c r="D405" s="378"/>
      <c r="E405" s="378"/>
      <c r="F405" s="378"/>
      <c r="G405" s="378"/>
      <c r="H405" s="91"/>
      <c r="I405" s="378"/>
      <c r="J405" s="47"/>
      <c r="K405" s="378"/>
      <c r="L405" s="378"/>
      <c r="M405" s="378"/>
      <c r="N405" s="378"/>
      <c r="O405" s="378"/>
      <c r="P405" s="241"/>
      <c r="Q405" s="510"/>
      <c r="R405" s="495"/>
      <c r="S405" s="497"/>
      <c r="T405" s="499"/>
      <c r="U405" s="170" t="s">
        <v>27</v>
      </c>
      <c r="V405" s="170" t="s">
        <v>28</v>
      </c>
      <c r="W405" s="171" t="s">
        <v>29</v>
      </c>
      <c r="X405" s="241"/>
      <c r="Y405" s="241"/>
    </row>
    <row r="406" spans="1:25" s="3" customFormat="1" ht="14.25" customHeight="1" thickBot="1">
      <c r="A406" s="382"/>
      <c r="B406" s="52"/>
      <c r="C406" s="382"/>
      <c r="D406" s="382"/>
      <c r="E406" s="382"/>
      <c r="F406" s="382"/>
      <c r="G406" s="382"/>
      <c r="H406" s="91"/>
      <c r="I406" s="382"/>
      <c r="J406" s="52"/>
      <c r="K406" s="382"/>
      <c r="L406" s="382"/>
      <c r="M406" s="382"/>
      <c r="N406" s="382"/>
      <c r="O406" s="382"/>
      <c r="P406" s="241"/>
      <c r="Q406" s="273">
        <v>1</v>
      </c>
      <c r="R406" s="237">
        <v>2</v>
      </c>
      <c r="S406" s="237">
        <v>3</v>
      </c>
      <c r="T406" s="238">
        <v>7</v>
      </c>
      <c r="U406" s="237">
        <v>4</v>
      </c>
      <c r="V406" s="237">
        <v>5</v>
      </c>
      <c r="W406" s="237">
        <v>6</v>
      </c>
      <c r="X406" s="241"/>
      <c r="Y406" s="241"/>
    </row>
    <row r="407" spans="1:25" s="3" customFormat="1" ht="14.25" customHeight="1">
      <c r="A407" s="378"/>
      <c r="B407" s="47"/>
      <c r="C407" s="378"/>
      <c r="D407" s="378"/>
      <c r="E407" s="378"/>
      <c r="F407" s="378"/>
      <c r="G407" s="378"/>
      <c r="H407" s="91"/>
      <c r="I407" s="378"/>
      <c r="J407" s="47"/>
      <c r="K407" s="378"/>
      <c r="L407" s="378"/>
      <c r="M407" s="378"/>
      <c r="N407" s="378"/>
      <c r="O407" s="378"/>
      <c r="P407" s="241"/>
      <c r="Q407" s="248"/>
      <c r="R407" s="173" t="s">
        <v>53</v>
      </c>
      <c r="S407" s="174"/>
      <c r="T407" s="175"/>
      <c r="U407" s="175"/>
      <c r="V407" s="175"/>
      <c r="W407" s="175"/>
      <c r="X407" s="241"/>
      <c r="Y407" s="241"/>
    </row>
    <row r="408" spans="1:25" s="3" customFormat="1" ht="14.25" customHeight="1">
      <c r="A408" s="378"/>
      <c r="B408" s="47"/>
      <c r="C408" s="378"/>
      <c r="D408" s="378"/>
      <c r="E408" s="378"/>
      <c r="F408" s="378"/>
      <c r="G408" s="378"/>
      <c r="H408" s="91"/>
      <c r="I408" s="378"/>
      <c r="J408" s="47"/>
      <c r="K408" s="378"/>
      <c r="L408" s="378"/>
      <c r="M408" s="378"/>
      <c r="N408" s="378"/>
      <c r="O408" s="378"/>
      <c r="P408" s="241"/>
      <c r="Q408" s="249"/>
      <c r="R408" s="177" t="s">
        <v>157</v>
      </c>
      <c r="S408" s="178"/>
      <c r="T408" s="180"/>
      <c r="U408" s="179"/>
      <c r="V408" s="179"/>
      <c r="W408" s="179"/>
      <c r="X408" s="241"/>
      <c r="Y408" s="241"/>
    </row>
    <row r="409" spans="1:25" s="3" customFormat="1" ht="14.25" customHeight="1">
      <c r="A409" s="378"/>
      <c r="B409" s="47"/>
      <c r="C409" s="378"/>
      <c r="D409" s="378"/>
      <c r="E409" s="378"/>
      <c r="F409" s="378"/>
      <c r="G409" s="378"/>
      <c r="H409" s="91"/>
      <c r="I409" s="378"/>
      <c r="J409" s="47"/>
      <c r="K409" s="378"/>
      <c r="L409" s="378"/>
      <c r="M409" s="378"/>
      <c r="N409" s="378"/>
      <c r="O409" s="378"/>
      <c r="P409" s="241"/>
      <c r="Q409" s="282"/>
      <c r="R409" s="241"/>
      <c r="S409" s="241"/>
      <c r="T409" s="241"/>
      <c r="U409" s="241"/>
      <c r="V409" s="241"/>
      <c r="W409" s="241"/>
      <c r="X409" s="241"/>
      <c r="Y409" s="241"/>
    </row>
    <row r="410" spans="1:25" s="3" customFormat="1" ht="14.25" customHeight="1">
      <c r="A410" s="378"/>
      <c r="B410" s="47"/>
      <c r="C410" s="378"/>
      <c r="D410" s="378"/>
      <c r="E410" s="378"/>
      <c r="F410" s="378"/>
      <c r="G410" s="378"/>
      <c r="H410" s="91"/>
      <c r="I410" s="378"/>
      <c r="J410" s="47"/>
      <c r="K410" s="378"/>
      <c r="L410" s="378"/>
      <c r="M410" s="378"/>
      <c r="N410" s="378"/>
      <c r="O410" s="378"/>
      <c r="P410" s="241"/>
      <c r="Q410" s="282"/>
      <c r="R410" s="241"/>
      <c r="S410" s="241"/>
      <c r="T410" s="241"/>
      <c r="U410" s="241"/>
      <c r="V410" s="241"/>
      <c r="W410" s="241"/>
      <c r="X410" s="241"/>
      <c r="Y410" s="241"/>
    </row>
    <row r="411" spans="1:25" s="3" customFormat="1" ht="14.25" customHeight="1">
      <c r="A411" s="378"/>
      <c r="B411" s="47"/>
      <c r="C411" s="378"/>
      <c r="D411" s="378"/>
      <c r="E411" s="378"/>
      <c r="F411" s="378"/>
      <c r="G411" s="378"/>
      <c r="H411" s="91"/>
      <c r="I411" s="378"/>
      <c r="J411" s="47"/>
      <c r="K411" s="378"/>
      <c r="L411" s="378"/>
      <c r="M411" s="378"/>
      <c r="N411" s="378"/>
      <c r="O411" s="378"/>
      <c r="P411" s="241"/>
      <c r="Q411" s="282"/>
      <c r="R411" s="241"/>
      <c r="S411" s="241"/>
      <c r="T411" s="241"/>
      <c r="U411" s="241"/>
      <c r="V411" s="241"/>
      <c r="W411" s="241"/>
      <c r="X411" s="241"/>
      <c r="Y411" s="241"/>
    </row>
    <row r="412" spans="1:25" s="3" customFormat="1" ht="14.25" customHeight="1">
      <c r="A412" s="378"/>
      <c r="B412" s="47"/>
      <c r="C412" s="378"/>
      <c r="D412" s="378"/>
      <c r="E412" s="378"/>
      <c r="F412" s="378"/>
      <c r="G412" s="378"/>
      <c r="H412" s="91"/>
      <c r="I412" s="378"/>
      <c r="J412" s="47"/>
      <c r="K412" s="378"/>
      <c r="L412" s="378"/>
      <c r="M412" s="378"/>
      <c r="N412" s="378"/>
      <c r="O412" s="378"/>
      <c r="P412" s="241"/>
      <c r="Q412" s="282"/>
      <c r="R412" s="241"/>
      <c r="S412" s="241"/>
      <c r="T412" s="241"/>
      <c r="U412" s="241"/>
      <c r="V412" s="241"/>
      <c r="W412" s="241"/>
      <c r="X412" s="241"/>
      <c r="Y412" s="241"/>
    </row>
    <row r="413" spans="1:25" s="3" customFormat="1" ht="14.25" customHeight="1">
      <c r="A413" s="378"/>
      <c r="B413" s="47"/>
      <c r="C413" s="378"/>
      <c r="D413" s="378"/>
      <c r="E413" s="378"/>
      <c r="F413" s="378"/>
      <c r="G413" s="378"/>
      <c r="H413" s="91"/>
      <c r="I413" s="378"/>
      <c r="J413" s="47"/>
      <c r="K413" s="378"/>
      <c r="L413" s="378"/>
      <c r="M413" s="378"/>
      <c r="N413" s="378"/>
      <c r="O413" s="378"/>
      <c r="P413" s="241"/>
      <c r="Q413" s="282"/>
      <c r="R413" s="241"/>
      <c r="S413" s="241"/>
      <c r="T413" s="241"/>
      <c r="U413" s="241"/>
      <c r="V413" s="241"/>
      <c r="W413" s="241"/>
      <c r="X413" s="241"/>
      <c r="Y413" s="241"/>
    </row>
    <row r="414" spans="1:25" s="3" customFormat="1" ht="14.25" customHeight="1">
      <c r="A414" s="388"/>
      <c r="B414" s="389"/>
      <c r="C414" s="388"/>
      <c r="D414" s="388"/>
      <c r="E414" s="388"/>
      <c r="F414" s="388"/>
      <c r="G414" s="388"/>
      <c r="H414" s="91"/>
      <c r="I414" s="388"/>
      <c r="J414" s="389"/>
      <c r="K414" s="388"/>
      <c r="L414" s="388"/>
      <c r="M414" s="388"/>
      <c r="N414" s="388"/>
      <c r="O414" s="388"/>
      <c r="P414" s="241"/>
      <c r="Q414" s="282"/>
      <c r="R414" s="241"/>
      <c r="S414" s="241"/>
      <c r="T414" s="241"/>
      <c r="U414" s="241"/>
      <c r="V414" s="241"/>
      <c r="W414" s="241"/>
      <c r="X414" s="241"/>
      <c r="Y414" s="241"/>
    </row>
    <row r="415" spans="1:25" s="3" customFormat="1" ht="14.25" customHeight="1">
      <c r="A415" s="378"/>
      <c r="B415" s="47"/>
      <c r="C415" s="378"/>
      <c r="D415" s="378"/>
      <c r="E415" s="378"/>
      <c r="F415" s="378"/>
      <c r="G415" s="378"/>
      <c r="H415" s="91"/>
      <c r="I415" s="378"/>
      <c r="J415" s="47"/>
      <c r="K415" s="378"/>
      <c r="L415" s="378"/>
      <c r="M415" s="378"/>
      <c r="N415" s="378"/>
      <c r="O415" s="378"/>
      <c r="P415" s="241"/>
      <c r="Q415" s="213"/>
      <c r="R415" s="192"/>
      <c r="S415" s="193"/>
      <c r="T415" s="194"/>
      <c r="U415" s="194"/>
      <c r="V415" s="194"/>
      <c r="W415" s="194"/>
      <c r="X415" s="241"/>
      <c r="Y415" s="241"/>
    </row>
    <row r="416" spans="1:25" s="3" customFormat="1" ht="14.25" customHeight="1">
      <c r="A416" s="378"/>
      <c r="B416" s="47"/>
      <c r="C416" s="378"/>
      <c r="D416" s="378"/>
      <c r="E416" s="378"/>
      <c r="F416" s="378"/>
      <c r="G416" s="378"/>
      <c r="H416" s="91"/>
      <c r="I416" s="378"/>
      <c r="J416" s="47"/>
      <c r="K416" s="378"/>
      <c r="L416" s="378"/>
      <c r="M416" s="378"/>
      <c r="N416" s="378"/>
      <c r="O416" s="378"/>
      <c r="P416" s="241"/>
      <c r="Q416" s="272"/>
      <c r="R416" s="188"/>
      <c r="S416" s="189"/>
      <c r="T416" s="191"/>
      <c r="U416" s="191"/>
      <c r="V416" s="191"/>
      <c r="W416" s="191"/>
      <c r="X416" s="241"/>
      <c r="Y416" s="241"/>
    </row>
    <row r="417" spans="1:25" s="3" customFormat="1" ht="14.25" customHeight="1">
      <c r="A417" s="378"/>
      <c r="B417" s="47"/>
      <c r="C417" s="378"/>
      <c r="D417" s="378"/>
      <c r="E417" s="378"/>
      <c r="F417" s="378"/>
      <c r="G417" s="378"/>
      <c r="H417" s="91"/>
      <c r="I417" s="378"/>
      <c r="J417" s="47"/>
      <c r="K417" s="378"/>
      <c r="L417" s="378"/>
      <c r="M417" s="378"/>
      <c r="N417" s="378"/>
      <c r="O417" s="378"/>
      <c r="P417" s="241"/>
      <c r="Q417" s="272"/>
      <c r="R417" s="192"/>
      <c r="S417" s="189"/>
      <c r="T417" s="220"/>
      <c r="U417" s="220"/>
      <c r="V417" s="220"/>
      <c r="W417" s="220"/>
      <c r="X417" s="241"/>
      <c r="Y417" s="241"/>
    </row>
    <row r="418" spans="1:25" s="3" customFormat="1" ht="14.25" customHeight="1">
      <c r="A418" s="378"/>
      <c r="B418" s="47"/>
      <c r="C418" s="378"/>
      <c r="D418" s="378"/>
      <c r="E418" s="378"/>
      <c r="F418" s="378"/>
      <c r="G418" s="378"/>
      <c r="H418" s="91"/>
      <c r="I418" s="378"/>
      <c r="J418" s="47"/>
      <c r="K418" s="378"/>
      <c r="L418" s="378"/>
      <c r="M418" s="378"/>
      <c r="N418" s="378"/>
      <c r="O418" s="378"/>
      <c r="P418" s="241"/>
      <c r="Q418" s="272"/>
      <c r="R418" s="192"/>
      <c r="S418" s="189"/>
      <c r="T418" s="220"/>
      <c r="U418" s="220"/>
      <c r="V418" s="220"/>
      <c r="W418" s="220"/>
      <c r="X418" s="241"/>
      <c r="Y418" s="241"/>
    </row>
    <row r="419" spans="1:25" s="3" customFormat="1" ht="14.25" customHeight="1">
      <c r="A419" s="378"/>
      <c r="B419" s="47"/>
      <c r="C419" s="378"/>
      <c r="D419" s="378"/>
      <c r="E419" s="378"/>
      <c r="F419" s="378"/>
      <c r="G419" s="378"/>
      <c r="H419" s="91"/>
      <c r="I419" s="378"/>
      <c r="J419" s="47"/>
      <c r="K419" s="378"/>
      <c r="L419" s="378"/>
      <c r="M419" s="378"/>
      <c r="N419" s="378"/>
      <c r="O419" s="378"/>
      <c r="P419" s="241"/>
      <c r="Q419" s="272"/>
      <c r="R419" s="192"/>
      <c r="S419" s="189"/>
      <c r="T419" s="220"/>
      <c r="U419" s="220"/>
      <c r="V419" s="220"/>
      <c r="W419" s="220"/>
      <c r="X419" s="241"/>
      <c r="Y419" s="241"/>
    </row>
    <row r="420" spans="1:25" s="3" customFormat="1" ht="14.25" customHeight="1">
      <c r="A420" s="378"/>
      <c r="B420" s="47"/>
      <c r="C420" s="378"/>
      <c r="D420" s="378"/>
      <c r="E420" s="378"/>
      <c r="F420" s="378"/>
      <c r="G420" s="378"/>
      <c r="H420" s="91"/>
      <c r="I420" s="378"/>
      <c r="J420" s="47"/>
      <c r="K420" s="378"/>
      <c r="L420" s="378"/>
      <c r="M420" s="378"/>
      <c r="N420" s="378"/>
      <c r="O420" s="378"/>
      <c r="P420" s="241"/>
      <c r="Q420" s="272"/>
      <c r="R420" s="192"/>
      <c r="S420" s="189"/>
      <c r="T420" s="220"/>
      <c r="U420" s="220"/>
      <c r="V420" s="220"/>
      <c r="W420" s="220"/>
      <c r="X420" s="241"/>
      <c r="Y420" s="241"/>
    </row>
    <row r="421" spans="1:25" s="3" customFormat="1" ht="14.25" customHeight="1">
      <c r="A421" s="378"/>
      <c r="B421" s="47"/>
      <c r="C421" s="378"/>
      <c r="D421" s="378"/>
      <c r="E421" s="378"/>
      <c r="F421" s="378"/>
      <c r="G421" s="378"/>
      <c r="H421" s="91"/>
      <c r="I421" s="378"/>
      <c r="J421" s="47"/>
      <c r="K421" s="378"/>
      <c r="L421" s="378"/>
      <c r="M421" s="378"/>
      <c r="N421" s="378"/>
      <c r="O421" s="378"/>
      <c r="P421" s="241"/>
      <c r="Q421" s="272"/>
      <c r="R421" s="192"/>
      <c r="S421" s="189"/>
      <c r="T421" s="220"/>
      <c r="U421" s="220"/>
      <c r="V421" s="220"/>
      <c r="W421" s="220"/>
      <c r="X421" s="241"/>
      <c r="Y421" s="241"/>
    </row>
    <row r="422" spans="1:25" s="3" customFormat="1" ht="14.25" customHeight="1">
      <c r="A422" s="378"/>
      <c r="B422" s="47"/>
      <c r="C422" s="378"/>
      <c r="D422" s="378"/>
      <c r="E422" s="378"/>
      <c r="F422" s="378"/>
      <c r="G422" s="378"/>
      <c r="H422" s="91"/>
      <c r="I422" s="378"/>
      <c r="J422" s="47"/>
      <c r="K422" s="378"/>
      <c r="L422" s="378"/>
      <c r="M422" s="378"/>
      <c r="N422" s="378"/>
      <c r="O422" s="378"/>
      <c r="P422" s="241"/>
      <c r="Q422" s="272"/>
      <c r="R422" s="192"/>
      <c r="S422" s="189"/>
      <c r="T422" s="220"/>
      <c r="U422" s="220"/>
      <c r="V422" s="220"/>
      <c r="W422" s="220"/>
      <c r="X422" s="241"/>
      <c r="Y422" s="241"/>
    </row>
    <row r="423" spans="1:25" s="3" customFormat="1" ht="14.25" customHeight="1">
      <c r="A423" s="378"/>
      <c r="B423" s="47"/>
      <c r="C423" s="378"/>
      <c r="D423" s="378"/>
      <c r="E423" s="378"/>
      <c r="F423" s="378"/>
      <c r="G423" s="378"/>
      <c r="H423" s="91"/>
      <c r="I423" s="378"/>
      <c r="J423" s="47"/>
      <c r="K423" s="378"/>
      <c r="L423" s="378"/>
      <c r="M423" s="378"/>
      <c r="N423" s="378"/>
      <c r="O423" s="378"/>
      <c r="P423" s="241"/>
      <c r="Q423" s="272"/>
      <c r="R423" s="192"/>
      <c r="S423" s="189"/>
      <c r="T423" s="220"/>
      <c r="U423" s="220"/>
      <c r="V423" s="220"/>
      <c r="W423" s="220"/>
      <c r="X423" s="241"/>
      <c r="Y423" s="241"/>
    </row>
    <row r="424" spans="1:25" s="3" customFormat="1" ht="14.25" customHeight="1">
      <c r="A424" s="378"/>
      <c r="B424" s="47"/>
      <c r="C424" s="378"/>
      <c r="D424" s="378"/>
      <c r="E424" s="378"/>
      <c r="F424" s="378"/>
      <c r="G424" s="378"/>
      <c r="H424" s="91"/>
      <c r="I424" s="378"/>
      <c r="J424" s="47"/>
      <c r="K424" s="378"/>
      <c r="L424" s="378"/>
      <c r="M424" s="378"/>
      <c r="N424" s="378"/>
      <c r="O424" s="378"/>
      <c r="P424" s="241"/>
      <c r="Q424" s="272"/>
      <c r="R424" s="192"/>
      <c r="S424" s="189"/>
      <c r="T424" s="220"/>
      <c r="U424" s="220"/>
      <c r="V424" s="220"/>
      <c r="W424" s="220"/>
      <c r="X424" s="241"/>
      <c r="Y424" s="241"/>
    </row>
    <row r="425" spans="1:25" s="3" customFormat="1" ht="14.25" customHeight="1">
      <c r="A425" s="378"/>
      <c r="B425" s="47"/>
      <c r="C425" s="378"/>
      <c r="D425" s="378"/>
      <c r="E425" s="378"/>
      <c r="F425" s="378"/>
      <c r="G425" s="378"/>
      <c r="H425" s="91"/>
      <c r="I425" s="378"/>
      <c r="J425" s="47"/>
      <c r="K425" s="378"/>
      <c r="L425" s="378"/>
      <c r="M425" s="378"/>
      <c r="N425" s="378"/>
      <c r="O425" s="378"/>
      <c r="P425" s="241"/>
      <c r="Q425" s="272"/>
      <c r="R425" s="192"/>
      <c r="S425" s="189"/>
      <c r="T425" s="220"/>
      <c r="U425" s="220"/>
      <c r="V425" s="220"/>
      <c r="W425" s="220"/>
      <c r="X425" s="241"/>
      <c r="Y425" s="241"/>
    </row>
    <row r="426" spans="1:25" s="3" customFormat="1" ht="14.25" customHeight="1">
      <c r="A426" s="378"/>
      <c r="B426" s="47"/>
      <c r="C426" s="378"/>
      <c r="D426" s="378"/>
      <c r="E426" s="378"/>
      <c r="F426" s="378"/>
      <c r="G426" s="378"/>
      <c r="H426" s="91"/>
      <c r="I426" s="378"/>
      <c r="J426" s="47"/>
      <c r="K426" s="378"/>
      <c r="L426" s="378"/>
      <c r="M426" s="378"/>
      <c r="N426" s="378"/>
      <c r="O426" s="378"/>
      <c r="P426" s="241"/>
      <c r="Q426" s="272"/>
      <c r="R426" s="192"/>
      <c r="S426" s="189"/>
      <c r="T426" s="220"/>
      <c r="U426" s="220"/>
      <c r="V426" s="220"/>
      <c r="W426" s="220"/>
      <c r="X426" s="241"/>
      <c r="Y426" s="241"/>
    </row>
    <row r="427" spans="1:25" s="3" customFormat="1" ht="14.25" customHeight="1">
      <c r="A427" s="378"/>
      <c r="B427" s="47"/>
      <c r="C427" s="378"/>
      <c r="D427" s="378"/>
      <c r="E427" s="378"/>
      <c r="F427" s="378"/>
      <c r="G427" s="378"/>
      <c r="H427" s="91"/>
      <c r="I427" s="378"/>
      <c r="J427" s="47"/>
      <c r="K427" s="378"/>
      <c r="L427" s="378"/>
      <c r="M427" s="378"/>
      <c r="N427" s="378"/>
      <c r="O427" s="378"/>
      <c r="P427" s="241"/>
      <c r="Q427" s="272"/>
      <c r="R427" s="192"/>
      <c r="S427" s="189"/>
      <c r="T427" s="220"/>
      <c r="U427" s="220"/>
      <c r="V427" s="220"/>
      <c r="W427" s="220"/>
      <c r="X427" s="241"/>
      <c r="Y427" s="241"/>
    </row>
    <row r="428" spans="1:25" s="3" customFormat="1" ht="14.25" customHeight="1">
      <c r="A428" s="378"/>
      <c r="B428" s="47"/>
      <c r="C428" s="378"/>
      <c r="D428" s="378"/>
      <c r="E428" s="378"/>
      <c r="F428" s="378"/>
      <c r="G428" s="378"/>
      <c r="H428" s="91"/>
      <c r="I428" s="378"/>
      <c r="J428" s="47"/>
      <c r="K428" s="378"/>
      <c r="L428" s="378"/>
      <c r="M428" s="378"/>
      <c r="N428" s="378"/>
      <c r="O428" s="378"/>
      <c r="P428" s="241"/>
      <c r="Q428" s="272"/>
      <c r="R428" s="192"/>
      <c r="S428" s="189"/>
      <c r="T428" s="220"/>
      <c r="U428" s="220"/>
      <c r="V428" s="220"/>
      <c r="W428" s="220"/>
      <c r="X428" s="241"/>
      <c r="Y428" s="241"/>
    </row>
    <row r="429" spans="1:25" s="3" customFormat="1" ht="14.25" customHeight="1">
      <c r="A429" s="378"/>
      <c r="B429" s="47"/>
      <c r="C429" s="378"/>
      <c r="D429" s="378"/>
      <c r="E429" s="378"/>
      <c r="F429" s="378"/>
      <c r="G429" s="378"/>
      <c r="H429" s="91"/>
      <c r="I429" s="378"/>
      <c r="J429" s="47"/>
      <c r="K429" s="378"/>
      <c r="L429" s="378"/>
      <c r="M429" s="378"/>
      <c r="N429" s="378"/>
      <c r="O429" s="378"/>
      <c r="P429" s="241"/>
      <c r="Q429" s="272"/>
      <c r="R429" s="192"/>
      <c r="S429" s="189"/>
      <c r="T429" s="220"/>
      <c r="U429" s="220"/>
      <c r="V429" s="220"/>
      <c r="W429" s="220"/>
      <c r="X429" s="241"/>
      <c r="Y429" s="241"/>
    </row>
    <row r="430" spans="1:25" s="3" customFormat="1" ht="14.25" customHeight="1">
      <c r="A430" s="378"/>
      <c r="B430" s="47"/>
      <c r="C430" s="378"/>
      <c r="D430" s="378"/>
      <c r="E430" s="378"/>
      <c r="F430" s="378"/>
      <c r="G430" s="378"/>
      <c r="H430" s="91"/>
      <c r="I430" s="378"/>
      <c r="J430" s="47"/>
      <c r="K430" s="378"/>
      <c r="L430" s="378"/>
      <c r="M430" s="378"/>
      <c r="N430" s="378"/>
      <c r="O430" s="378"/>
      <c r="P430" s="241"/>
      <c r="Q430" s="272"/>
      <c r="R430" s="192"/>
      <c r="S430" s="189"/>
      <c r="T430" s="220"/>
      <c r="U430" s="220"/>
      <c r="V430" s="220"/>
      <c r="W430" s="220"/>
      <c r="X430" s="241"/>
      <c r="Y430" s="241"/>
    </row>
    <row r="431" spans="1:25" s="3" customFormat="1" ht="14.25" customHeight="1">
      <c r="A431" s="378"/>
      <c r="B431" s="47"/>
      <c r="C431" s="378"/>
      <c r="D431" s="378"/>
      <c r="E431" s="378"/>
      <c r="F431" s="378"/>
      <c r="G431" s="378"/>
      <c r="H431" s="91"/>
      <c r="I431" s="378"/>
      <c r="J431" s="47"/>
      <c r="K431" s="378"/>
      <c r="L431" s="378"/>
      <c r="M431" s="378"/>
      <c r="N431" s="378"/>
      <c r="O431" s="378"/>
      <c r="P431" s="241"/>
      <c r="Q431" s="272"/>
      <c r="R431" s="192"/>
      <c r="S431" s="189"/>
      <c r="T431" s="220"/>
      <c r="U431" s="220"/>
      <c r="V431" s="220"/>
      <c r="W431" s="220"/>
      <c r="X431" s="241"/>
      <c r="Y431" s="241"/>
    </row>
    <row r="432" spans="1:25" s="3" customFormat="1" ht="14.25" customHeight="1">
      <c r="A432" s="378"/>
      <c r="B432" s="47"/>
      <c r="C432" s="378"/>
      <c r="D432" s="378"/>
      <c r="E432" s="378"/>
      <c r="F432" s="378"/>
      <c r="G432" s="378"/>
      <c r="H432" s="91"/>
      <c r="I432" s="378"/>
      <c r="J432" s="47"/>
      <c r="K432" s="378"/>
      <c r="L432" s="378"/>
      <c r="M432" s="378"/>
      <c r="N432" s="378"/>
      <c r="O432" s="378"/>
      <c r="P432" s="241"/>
      <c r="Q432" s="272"/>
      <c r="R432" s="192"/>
      <c r="S432" s="189"/>
      <c r="T432" s="220"/>
      <c r="U432" s="220"/>
      <c r="V432" s="220"/>
      <c r="W432" s="220"/>
      <c r="X432" s="241"/>
      <c r="Y432" s="241"/>
    </row>
    <row r="433" spans="1:25" s="3" customFormat="1" ht="14.25" customHeight="1">
      <c r="A433" s="378"/>
      <c r="B433" s="47"/>
      <c r="C433" s="378"/>
      <c r="D433" s="378"/>
      <c r="E433" s="378"/>
      <c r="F433" s="378"/>
      <c r="G433" s="378"/>
      <c r="H433" s="91"/>
      <c r="I433" s="378"/>
      <c r="J433" s="47"/>
      <c r="K433" s="378"/>
      <c r="L433" s="378"/>
      <c r="M433" s="378"/>
      <c r="N433" s="378"/>
      <c r="O433" s="378"/>
      <c r="P433" s="241"/>
      <c r="Q433" s="272"/>
      <c r="R433" s="192"/>
      <c r="S433" s="189"/>
      <c r="T433" s="220"/>
      <c r="U433" s="220"/>
      <c r="V433" s="220"/>
      <c r="W433" s="220"/>
      <c r="X433" s="241"/>
      <c r="Y433" s="241"/>
    </row>
    <row r="434" spans="1:25" s="3" customFormat="1" ht="14.25" customHeight="1">
      <c r="A434" s="378"/>
      <c r="B434" s="47"/>
      <c r="C434" s="378"/>
      <c r="D434" s="378"/>
      <c r="E434" s="378"/>
      <c r="F434" s="378"/>
      <c r="G434" s="378"/>
      <c r="H434" s="91"/>
      <c r="I434" s="378"/>
      <c r="J434" s="47"/>
      <c r="K434" s="378"/>
      <c r="L434" s="378"/>
      <c r="M434" s="378"/>
      <c r="N434" s="378"/>
      <c r="O434" s="378"/>
      <c r="P434" s="241"/>
      <c r="Q434" s="272"/>
      <c r="R434" s="192"/>
      <c r="S434" s="189"/>
      <c r="T434" s="220"/>
      <c r="U434" s="220"/>
      <c r="V434" s="220"/>
      <c r="W434" s="220"/>
      <c r="X434" s="241"/>
      <c r="Y434" s="241"/>
    </row>
    <row r="435" spans="1:25" s="3" customFormat="1" ht="14.25" customHeight="1">
      <c r="A435" s="378"/>
      <c r="B435" s="47"/>
      <c r="C435" s="378"/>
      <c r="D435" s="378"/>
      <c r="E435" s="378"/>
      <c r="F435" s="378"/>
      <c r="G435" s="378"/>
      <c r="H435" s="91"/>
      <c r="I435" s="378"/>
      <c r="J435" s="47"/>
      <c r="K435" s="378"/>
      <c r="L435" s="378"/>
      <c r="M435" s="378"/>
      <c r="N435" s="378"/>
      <c r="O435" s="378"/>
      <c r="P435" s="241"/>
      <c r="Q435" s="272"/>
      <c r="R435" s="192"/>
      <c r="S435" s="189"/>
      <c r="T435" s="220"/>
      <c r="U435" s="220"/>
      <c r="V435" s="220"/>
      <c r="W435" s="220"/>
      <c r="X435" s="241"/>
      <c r="Y435" s="241"/>
    </row>
    <row r="436" spans="1:25" s="3" customFormat="1" ht="14.25" customHeight="1">
      <c r="A436" s="378"/>
      <c r="B436" s="47"/>
      <c r="C436" s="378"/>
      <c r="D436" s="378"/>
      <c r="E436" s="378"/>
      <c r="F436" s="378"/>
      <c r="G436" s="378"/>
      <c r="H436" s="91"/>
      <c r="I436" s="378"/>
      <c r="J436" s="47"/>
      <c r="K436" s="378"/>
      <c r="L436" s="378"/>
      <c r="M436" s="378"/>
      <c r="N436" s="378"/>
      <c r="O436" s="378"/>
      <c r="P436" s="241"/>
      <c r="Q436" s="272"/>
      <c r="R436" s="192"/>
      <c r="S436" s="189"/>
      <c r="T436" s="220"/>
      <c r="U436" s="220"/>
      <c r="V436" s="220"/>
      <c r="W436" s="220"/>
      <c r="X436" s="241"/>
      <c r="Y436" s="241"/>
    </row>
    <row r="437" spans="1:25" s="3" customFormat="1" ht="14.25" customHeight="1">
      <c r="A437" s="378"/>
      <c r="B437" s="47"/>
      <c r="C437" s="378"/>
      <c r="D437" s="378"/>
      <c r="E437" s="378"/>
      <c r="F437" s="378"/>
      <c r="G437" s="378"/>
      <c r="H437" s="91"/>
      <c r="I437" s="378"/>
      <c r="J437" s="47"/>
      <c r="K437" s="378"/>
      <c r="L437" s="378"/>
      <c r="M437" s="378"/>
      <c r="N437" s="378"/>
      <c r="O437" s="378"/>
      <c r="P437" s="241"/>
      <c r="Q437" s="272"/>
      <c r="R437" s="192"/>
      <c r="S437" s="189"/>
      <c r="T437" s="220"/>
      <c r="U437" s="220"/>
      <c r="V437" s="220"/>
      <c r="W437" s="220"/>
      <c r="X437" s="241"/>
      <c r="Y437" s="241"/>
    </row>
    <row r="438" spans="1:25" s="3" customFormat="1" ht="14.25" customHeight="1">
      <c r="A438" s="378"/>
      <c r="B438" s="47"/>
      <c r="C438" s="378"/>
      <c r="D438" s="378"/>
      <c r="E438" s="378"/>
      <c r="F438" s="378"/>
      <c r="G438" s="378"/>
      <c r="H438" s="91"/>
      <c r="I438" s="378"/>
      <c r="J438" s="47"/>
      <c r="K438" s="378"/>
      <c r="L438" s="378"/>
      <c r="M438" s="378"/>
      <c r="N438" s="378"/>
      <c r="O438" s="378"/>
      <c r="P438" s="241"/>
      <c r="Q438" s="272"/>
      <c r="R438" s="192"/>
      <c r="S438" s="189"/>
      <c r="T438" s="220"/>
      <c r="U438" s="220"/>
      <c r="V438" s="220"/>
      <c r="W438" s="220"/>
      <c r="X438" s="241"/>
      <c r="Y438" s="241"/>
    </row>
    <row r="439" spans="1:25" s="3" customFormat="1" ht="14.25" customHeight="1">
      <c r="A439" s="378"/>
      <c r="B439" s="47"/>
      <c r="C439" s="378"/>
      <c r="D439" s="378"/>
      <c r="E439" s="378"/>
      <c r="F439" s="378"/>
      <c r="G439" s="378"/>
      <c r="H439" s="91"/>
      <c r="I439" s="378"/>
      <c r="J439" s="47"/>
      <c r="K439" s="378"/>
      <c r="L439" s="378"/>
      <c r="M439" s="378"/>
      <c r="N439" s="378"/>
      <c r="O439" s="378"/>
      <c r="P439" s="241"/>
      <c r="Q439" s="272"/>
      <c r="R439" s="192"/>
      <c r="S439" s="189"/>
      <c r="T439" s="220"/>
      <c r="U439" s="220"/>
      <c r="V439" s="220"/>
      <c r="W439" s="220"/>
      <c r="X439" s="241"/>
      <c r="Y439" s="241"/>
    </row>
    <row r="440" spans="1:25" s="3" customFormat="1" ht="14.25" customHeight="1">
      <c r="A440" s="378"/>
      <c r="B440" s="47"/>
      <c r="C440" s="378"/>
      <c r="D440" s="378"/>
      <c r="E440" s="378"/>
      <c r="F440" s="378"/>
      <c r="G440" s="378"/>
      <c r="H440" s="91"/>
      <c r="I440" s="378"/>
      <c r="J440" s="47"/>
      <c r="K440" s="378"/>
      <c r="L440" s="378"/>
      <c r="M440" s="378"/>
      <c r="N440" s="378"/>
      <c r="O440" s="378"/>
      <c r="P440" s="241"/>
      <c r="Q440" s="272"/>
      <c r="R440" s="192"/>
      <c r="S440" s="189"/>
      <c r="T440" s="220"/>
      <c r="U440" s="220"/>
      <c r="V440" s="220"/>
      <c r="W440" s="220"/>
      <c r="X440" s="241"/>
      <c r="Y440" s="241"/>
    </row>
    <row r="441" spans="1:25" s="3" customFormat="1" ht="14.25" customHeight="1">
      <c r="A441" s="378"/>
      <c r="B441" s="47"/>
      <c r="C441" s="378"/>
      <c r="D441" s="378"/>
      <c r="E441" s="378"/>
      <c r="F441" s="378"/>
      <c r="G441" s="378"/>
      <c r="H441" s="91"/>
      <c r="I441" s="378"/>
      <c r="J441" s="47"/>
      <c r="K441" s="378"/>
      <c r="L441" s="378"/>
      <c r="M441" s="378"/>
      <c r="N441" s="378"/>
      <c r="O441" s="378"/>
      <c r="P441" s="241"/>
      <c r="Q441" s="272"/>
      <c r="R441" s="192"/>
      <c r="S441" s="189"/>
      <c r="T441" s="220"/>
      <c r="U441" s="220"/>
      <c r="V441" s="220"/>
      <c r="W441" s="220"/>
      <c r="X441" s="241"/>
      <c r="Y441" s="241"/>
    </row>
    <row r="442" spans="1:25" s="3" customFormat="1" ht="14.25" customHeight="1">
      <c r="A442" s="378"/>
      <c r="B442" s="47"/>
      <c r="C442" s="378"/>
      <c r="D442" s="378"/>
      <c r="E442" s="378"/>
      <c r="F442" s="378"/>
      <c r="G442" s="378"/>
      <c r="H442" s="91"/>
      <c r="I442" s="378"/>
      <c r="J442" s="47"/>
      <c r="K442" s="378"/>
      <c r="L442" s="378"/>
      <c r="M442" s="378"/>
      <c r="N442" s="378"/>
      <c r="O442" s="378"/>
      <c r="P442" s="241"/>
      <c r="Q442" s="272"/>
      <c r="R442" s="192"/>
      <c r="S442" s="189"/>
      <c r="T442" s="220"/>
      <c r="U442" s="220"/>
      <c r="V442" s="220"/>
      <c r="W442" s="220"/>
      <c r="X442" s="241"/>
      <c r="Y442" s="241"/>
    </row>
    <row r="443" spans="1:25" s="3" customFormat="1" ht="14.25" customHeight="1">
      <c r="A443" s="378"/>
      <c r="B443" s="47"/>
      <c r="C443" s="378"/>
      <c r="D443" s="378"/>
      <c r="E443" s="378"/>
      <c r="F443" s="378"/>
      <c r="G443" s="378"/>
      <c r="H443" s="91"/>
      <c r="I443" s="378"/>
      <c r="J443" s="47"/>
      <c r="K443" s="378"/>
      <c r="L443" s="378"/>
      <c r="M443" s="378"/>
      <c r="N443" s="378"/>
      <c r="O443" s="378"/>
      <c r="P443" s="241"/>
      <c r="Q443" s="272"/>
      <c r="R443" s="192"/>
      <c r="S443" s="189"/>
      <c r="T443" s="220"/>
      <c r="U443" s="220"/>
      <c r="V443" s="220"/>
      <c r="W443" s="220"/>
      <c r="X443" s="241"/>
      <c r="Y443" s="241"/>
    </row>
    <row r="444" spans="1:25" s="3" customFormat="1" ht="14.25" customHeight="1">
      <c r="A444" s="378"/>
      <c r="B444" s="47"/>
      <c r="C444" s="378"/>
      <c r="D444" s="378"/>
      <c r="E444" s="378"/>
      <c r="F444" s="378"/>
      <c r="G444" s="378"/>
      <c r="H444" s="91"/>
      <c r="I444" s="378"/>
      <c r="J444" s="47"/>
      <c r="K444" s="378"/>
      <c r="L444" s="378"/>
      <c r="M444" s="378"/>
      <c r="N444" s="378"/>
      <c r="O444" s="378"/>
      <c r="P444" s="241"/>
      <c r="Q444" s="272"/>
      <c r="R444" s="192"/>
      <c r="S444" s="189"/>
      <c r="T444" s="220"/>
      <c r="U444" s="220"/>
      <c r="V444" s="220"/>
      <c r="W444" s="220"/>
      <c r="X444" s="241"/>
      <c r="Y444" s="241"/>
    </row>
    <row r="445" spans="1:25" s="3" customFormat="1" ht="14.25" customHeight="1">
      <c r="A445" s="378"/>
      <c r="B445" s="47"/>
      <c r="C445" s="378"/>
      <c r="D445" s="378"/>
      <c r="E445" s="378"/>
      <c r="F445" s="378"/>
      <c r="G445" s="378"/>
      <c r="H445" s="91"/>
      <c r="I445" s="378"/>
      <c r="J445" s="47"/>
      <c r="K445" s="378"/>
      <c r="L445" s="378"/>
      <c r="M445" s="378"/>
      <c r="N445" s="378"/>
      <c r="O445" s="378"/>
      <c r="P445" s="241"/>
      <c r="Q445" s="272"/>
      <c r="R445" s="192"/>
      <c r="S445" s="189"/>
      <c r="T445" s="220"/>
      <c r="U445" s="220"/>
      <c r="V445" s="220"/>
      <c r="W445" s="220"/>
      <c r="X445" s="241"/>
      <c r="Y445" s="241"/>
    </row>
    <row r="446" spans="1:25" s="3" customFormat="1" ht="14.25" customHeight="1">
      <c r="A446" s="378"/>
      <c r="B446" s="47"/>
      <c r="C446" s="378"/>
      <c r="D446" s="378"/>
      <c r="E446" s="378"/>
      <c r="F446" s="378"/>
      <c r="G446" s="378"/>
      <c r="H446" s="91"/>
      <c r="I446" s="378"/>
      <c r="J446" s="47"/>
      <c r="K446" s="378"/>
      <c r="L446" s="378"/>
      <c r="M446" s="378"/>
      <c r="N446" s="378"/>
      <c r="O446" s="378"/>
      <c r="P446" s="241"/>
      <c r="Q446" s="272"/>
      <c r="R446" s="192"/>
      <c r="S446" s="189"/>
      <c r="T446" s="220"/>
      <c r="U446" s="220"/>
      <c r="V446" s="220"/>
      <c r="W446" s="220"/>
      <c r="X446" s="241"/>
      <c r="Y446" s="241"/>
    </row>
    <row r="447" spans="1:25" s="3" customFormat="1" ht="14.25" customHeight="1">
      <c r="A447" s="378"/>
      <c r="B447" s="47"/>
      <c r="C447" s="378"/>
      <c r="D447" s="378"/>
      <c r="E447" s="378"/>
      <c r="F447" s="378"/>
      <c r="G447" s="378"/>
      <c r="H447" s="91"/>
      <c r="I447" s="378"/>
      <c r="J447" s="47"/>
      <c r="K447" s="378"/>
      <c r="L447" s="378"/>
      <c r="M447" s="378"/>
      <c r="N447" s="378"/>
      <c r="O447" s="378"/>
      <c r="P447" s="241"/>
      <c r="Q447" s="272"/>
      <c r="R447" s="193"/>
      <c r="S447" s="189"/>
      <c r="T447" s="190"/>
      <c r="U447" s="190"/>
      <c r="V447" s="190"/>
      <c r="W447" s="190"/>
      <c r="X447" s="241"/>
      <c r="Y447" s="241"/>
    </row>
    <row r="448" spans="1:25" s="3" customFormat="1" ht="14.25" customHeight="1">
      <c r="A448" s="378"/>
      <c r="B448" s="47"/>
      <c r="C448" s="378"/>
      <c r="D448" s="378"/>
      <c r="E448" s="378"/>
      <c r="F448" s="378"/>
      <c r="G448" s="378"/>
      <c r="H448" s="91"/>
      <c r="I448" s="378"/>
      <c r="J448" s="47"/>
      <c r="K448" s="378"/>
      <c r="L448" s="378"/>
      <c r="M448" s="378"/>
      <c r="N448" s="378"/>
      <c r="O448" s="378"/>
      <c r="P448" s="241"/>
      <c r="Q448" s="240"/>
      <c r="R448" s="197" t="s">
        <v>49</v>
      </c>
      <c r="S448" s="198"/>
      <c r="T448" s="199"/>
      <c r="U448" s="199"/>
      <c r="V448" s="199"/>
      <c r="W448" s="199"/>
      <c r="X448" s="241"/>
      <c r="Y448" s="241"/>
    </row>
    <row r="449" spans="1:25" s="3" customFormat="1" ht="14.25" customHeight="1">
      <c r="A449" s="378"/>
      <c r="B449" s="47"/>
      <c r="C449" s="378"/>
      <c r="D449" s="378"/>
      <c r="E449" s="378"/>
      <c r="F449" s="378"/>
      <c r="G449" s="378"/>
      <c r="H449" s="91"/>
      <c r="I449" s="378"/>
      <c r="J449" s="47"/>
      <c r="K449" s="378"/>
      <c r="L449" s="378"/>
      <c r="M449" s="378"/>
      <c r="N449" s="378"/>
      <c r="O449" s="378"/>
      <c r="P449" s="241"/>
      <c r="Q449" s="240"/>
      <c r="R449" s="197" t="s">
        <v>56</v>
      </c>
      <c r="S449" s="198"/>
      <c r="T449" s="220"/>
      <c r="U449" s="220"/>
      <c r="V449" s="220"/>
      <c r="W449" s="220"/>
      <c r="X449" s="241"/>
      <c r="Y449" s="241"/>
    </row>
    <row r="450" spans="1:25" s="3" customFormat="1" ht="14.25" customHeight="1" thickBot="1">
      <c r="A450" s="378"/>
      <c r="B450" s="47"/>
      <c r="C450" s="378"/>
      <c r="D450" s="378"/>
      <c r="E450" s="378"/>
      <c r="F450" s="378"/>
      <c r="G450" s="378"/>
      <c r="H450" s="91"/>
      <c r="I450" s="378"/>
      <c r="J450" s="47"/>
      <c r="K450" s="378"/>
      <c r="L450" s="378"/>
      <c r="M450" s="378"/>
      <c r="N450" s="378"/>
      <c r="O450" s="378"/>
      <c r="P450" s="241"/>
      <c r="Q450" s="240"/>
      <c r="R450" s="200" t="s">
        <v>154</v>
      </c>
      <c r="S450" s="198"/>
      <c r="T450" s="199"/>
      <c r="U450" s="199"/>
      <c r="V450" s="199"/>
      <c r="W450" s="199"/>
      <c r="X450" s="241"/>
      <c r="Y450" s="241"/>
    </row>
    <row r="451" spans="1:25" s="46" customFormat="1" ht="14.25" customHeight="1">
      <c r="A451" s="378"/>
      <c r="B451" s="47"/>
      <c r="C451" s="378"/>
      <c r="D451" s="378"/>
      <c r="E451" s="378"/>
      <c r="F451" s="378"/>
      <c r="G451" s="378"/>
      <c r="H451" s="91"/>
      <c r="I451" s="378"/>
      <c r="J451" s="47"/>
      <c r="K451" s="378"/>
      <c r="L451" s="378"/>
      <c r="M451" s="378"/>
      <c r="N451" s="378"/>
      <c r="O451" s="378"/>
      <c r="P451" s="229"/>
      <c r="Q451" s="509" t="s">
        <v>22</v>
      </c>
      <c r="R451" s="494" t="s">
        <v>23</v>
      </c>
      <c r="S451" s="496" t="s">
        <v>24</v>
      </c>
      <c r="T451" s="498" t="s">
        <v>26</v>
      </c>
      <c r="U451" s="500" t="s">
        <v>25</v>
      </c>
      <c r="V451" s="501"/>
      <c r="W451" s="502"/>
      <c r="X451" s="229"/>
      <c r="Y451" s="229"/>
    </row>
    <row r="452" spans="1:25" s="46" customFormat="1" ht="14.25" customHeight="1" thickBot="1">
      <c r="A452" s="378"/>
      <c r="B452" s="47"/>
      <c r="C452" s="378"/>
      <c r="D452" s="378"/>
      <c r="E452" s="378"/>
      <c r="F452" s="378"/>
      <c r="G452" s="378"/>
      <c r="H452" s="91"/>
      <c r="I452" s="378"/>
      <c r="J452" s="47"/>
      <c r="K452" s="378"/>
      <c r="L452" s="378"/>
      <c r="M452" s="378"/>
      <c r="N452" s="378"/>
      <c r="O452" s="378"/>
      <c r="P452" s="229"/>
      <c r="Q452" s="510"/>
      <c r="R452" s="495"/>
      <c r="S452" s="497"/>
      <c r="T452" s="499"/>
      <c r="U452" s="170" t="s">
        <v>27</v>
      </c>
      <c r="V452" s="170" t="s">
        <v>28</v>
      </c>
      <c r="W452" s="171" t="s">
        <v>29</v>
      </c>
      <c r="X452" s="229"/>
      <c r="Y452" s="229"/>
    </row>
    <row r="453" spans="1:25" s="46" customFormat="1" ht="14.25" customHeight="1" thickBot="1">
      <c r="A453" s="378"/>
      <c r="B453" s="47"/>
      <c r="C453" s="378"/>
      <c r="D453" s="378"/>
      <c r="E453" s="378"/>
      <c r="F453" s="378"/>
      <c r="G453" s="378"/>
      <c r="H453" s="91"/>
      <c r="I453" s="378"/>
      <c r="J453" s="47"/>
      <c r="K453" s="378"/>
      <c r="L453" s="378"/>
      <c r="M453" s="378"/>
      <c r="N453" s="378"/>
      <c r="O453" s="378"/>
      <c r="P453" s="229"/>
      <c r="Q453" s="273">
        <v>1</v>
      </c>
      <c r="R453" s="237">
        <v>2</v>
      </c>
      <c r="S453" s="237">
        <v>3</v>
      </c>
      <c r="T453" s="238">
        <v>7</v>
      </c>
      <c r="U453" s="237">
        <v>4</v>
      </c>
      <c r="V453" s="237">
        <v>5</v>
      </c>
      <c r="W453" s="237">
        <v>6</v>
      </c>
      <c r="X453" s="229"/>
      <c r="Y453" s="229"/>
    </row>
    <row r="454" spans="1:25" s="46" customFormat="1" ht="14.25" customHeight="1">
      <c r="A454" s="378"/>
      <c r="B454" s="47"/>
      <c r="C454" s="378"/>
      <c r="D454" s="378"/>
      <c r="E454" s="378"/>
      <c r="F454" s="378"/>
      <c r="G454" s="378"/>
      <c r="H454" s="91"/>
      <c r="I454" s="378"/>
      <c r="J454" s="47"/>
      <c r="K454" s="378"/>
      <c r="L454" s="378"/>
      <c r="M454" s="378"/>
      <c r="N454" s="378"/>
      <c r="O454" s="378"/>
      <c r="P454" s="229"/>
      <c r="Q454" s="248"/>
      <c r="R454" s="173" t="s">
        <v>57</v>
      </c>
      <c r="S454" s="174"/>
      <c r="T454" s="175"/>
      <c r="U454" s="175"/>
      <c r="V454" s="175"/>
      <c r="W454" s="175"/>
      <c r="X454" s="229"/>
      <c r="Y454" s="229"/>
    </row>
    <row r="455" spans="1:25" s="46" customFormat="1" ht="14.25" customHeight="1">
      <c r="A455" s="378"/>
      <c r="B455" s="47"/>
      <c r="C455" s="378"/>
      <c r="D455" s="378"/>
      <c r="E455" s="378"/>
      <c r="F455" s="378"/>
      <c r="G455" s="378"/>
      <c r="H455" s="91"/>
      <c r="I455" s="378"/>
      <c r="J455" s="47"/>
      <c r="K455" s="378"/>
      <c r="L455" s="378"/>
      <c r="M455" s="378"/>
      <c r="N455" s="378"/>
      <c r="O455" s="378"/>
      <c r="P455" s="229"/>
      <c r="Q455" s="249"/>
      <c r="R455" s="177" t="s">
        <v>157</v>
      </c>
      <c r="S455" s="178"/>
      <c r="T455" s="180"/>
      <c r="U455" s="179"/>
      <c r="V455" s="179"/>
      <c r="W455" s="179"/>
      <c r="X455" s="229"/>
      <c r="Y455" s="229"/>
    </row>
    <row r="456" spans="1:25" s="46" customFormat="1" ht="14.25" customHeight="1">
      <c r="A456" s="378"/>
      <c r="B456" s="47"/>
      <c r="C456" s="378"/>
      <c r="D456" s="378"/>
      <c r="E456" s="378"/>
      <c r="F456" s="378"/>
      <c r="G456" s="378"/>
      <c r="H456" s="91"/>
      <c r="I456" s="378"/>
      <c r="J456" s="47"/>
      <c r="K456" s="378"/>
      <c r="L456" s="378"/>
      <c r="M456" s="378"/>
      <c r="N456" s="378"/>
      <c r="O456" s="378"/>
      <c r="P456" s="229"/>
      <c r="Q456" s="250" t="s">
        <v>180</v>
      </c>
      <c r="R456" s="181" t="s">
        <v>179</v>
      </c>
      <c r="S456" s="178">
        <v>100</v>
      </c>
      <c r="T456" s="182">
        <v>53</v>
      </c>
      <c r="U456" s="182">
        <v>0.8</v>
      </c>
      <c r="V456" s="182">
        <v>0.3</v>
      </c>
      <c r="W456" s="182">
        <v>11.5</v>
      </c>
      <c r="X456" s="229"/>
      <c r="Y456" s="229"/>
    </row>
    <row r="457" spans="1:25" s="46" customFormat="1" ht="14.25" customHeight="1">
      <c r="A457" s="378"/>
      <c r="B457" s="47"/>
      <c r="C457" s="378"/>
      <c r="D457" s="378"/>
      <c r="E457" s="378"/>
      <c r="F457" s="378"/>
      <c r="G457" s="378"/>
      <c r="H457" s="91"/>
      <c r="I457" s="378"/>
      <c r="J457" s="47"/>
      <c r="K457" s="378"/>
      <c r="L457" s="378"/>
      <c r="M457" s="378"/>
      <c r="N457" s="378"/>
      <c r="O457" s="378"/>
      <c r="P457" s="229"/>
      <c r="Q457" s="250" t="s">
        <v>181</v>
      </c>
      <c r="R457" s="183" t="s">
        <v>182</v>
      </c>
      <c r="S457" s="178">
        <v>100</v>
      </c>
      <c r="T457" s="182">
        <v>14.17</v>
      </c>
      <c r="U457" s="182">
        <v>0.8</v>
      </c>
      <c r="V457" s="182">
        <v>0</v>
      </c>
      <c r="W457" s="182">
        <v>3.8</v>
      </c>
      <c r="X457" s="229"/>
      <c r="Y457" s="229"/>
    </row>
    <row r="458" spans="1:25" s="46" customFormat="1" ht="14.25" customHeight="1">
      <c r="A458" s="378"/>
      <c r="B458" s="47"/>
      <c r="C458" s="378"/>
      <c r="D458" s="378"/>
      <c r="E458" s="378"/>
      <c r="F458" s="378"/>
      <c r="G458" s="378"/>
      <c r="H458" s="91"/>
      <c r="I458" s="378"/>
      <c r="J458" s="47"/>
      <c r="K458" s="378"/>
      <c r="L458" s="378"/>
      <c r="M458" s="378"/>
      <c r="N458" s="378"/>
      <c r="O458" s="378"/>
      <c r="P458" s="229"/>
      <c r="Q458" s="250" t="s">
        <v>188</v>
      </c>
      <c r="R458" s="183" t="s">
        <v>187</v>
      </c>
      <c r="S458" s="178">
        <v>100</v>
      </c>
      <c r="T458" s="182">
        <v>130.6</v>
      </c>
      <c r="U458" s="182">
        <v>8.4</v>
      </c>
      <c r="V458" s="182">
        <v>7.95</v>
      </c>
      <c r="W458" s="182">
        <v>6.35</v>
      </c>
      <c r="X458" s="229"/>
      <c r="Y458" s="229"/>
    </row>
    <row r="459" spans="1:25" s="101" customFormat="1" ht="14.25" customHeight="1">
      <c r="A459" s="378"/>
      <c r="B459" s="47"/>
      <c r="C459" s="378"/>
      <c r="D459" s="378"/>
      <c r="E459" s="378"/>
      <c r="F459" s="378"/>
      <c r="G459" s="378"/>
      <c r="H459" s="91"/>
      <c r="I459" s="378"/>
      <c r="J459" s="47"/>
      <c r="K459" s="378"/>
      <c r="L459" s="378"/>
      <c r="M459" s="378"/>
      <c r="N459" s="378"/>
      <c r="O459" s="378"/>
      <c r="P459" s="242"/>
      <c r="Q459" s="250" t="s">
        <v>35</v>
      </c>
      <c r="R459" s="183" t="s">
        <v>2</v>
      </c>
      <c r="S459" s="178">
        <v>200</v>
      </c>
      <c r="T459" s="182">
        <v>200</v>
      </c>
      <c r="U459" s="182">
        <v>3.86</v>
      </c>
      <c r="V459" s="182">
        <v>7.46</v>
      </c>
      <c r="W459" s="182">
        <v>26.66</v>
      </c>
      <c r="X459" s="242"/>
      <c r="Y459" s="242"/>
    </row>
    <row r="460" spans="1:25" s="46" customFormat="1" ht="14.25" customHeight="1">
      <c r="A460" s="378"/>
      <c r="B460" s="47"/>
      <c r="C460" s="378"/>
      <c r="D460" s="378"/>
      <c r="E460" s="378"/>
      <c r="F460" s="378"/>
      <c r="G460" s="378"/>
      <c r="H460" s="91"/>
      <c r="I460" s="378"/>
      <c r="J460" s="47"/>
      <c r="K460" s="378"/>
      <c r="L460" s="378"/>
      <c r="M460" s="378"/>
      <c r="N460" s="378"/>
      <c r="O460" s="378"/>
      <c r="P460" s="229"/>
      <c r="Q460" s="250" t="s">
        <v>184</v>
      </c>
      <c r="R460" s="183" t="s">
        <v>319</v>
      </c>
      <c r="S460" s="178">
        <v>200</v>
      </c>
      <c r="T460" s="182">
        <v>26.8</v>
      </c>
      <c r="U460" s="184">
        <v>0.2</v>
      </c>
      <c r="V460" s="184">
        <v>0</v>
      </c>
      <c r="W460" s="184">
        <v>6.5</v>
      </c>
      <c r="X460" s="229"/>
      <c r="Y460" s="229"/>
    </row>
    <row r="461" spans="1:25" s="46" customFormat="1" ht="14.25" customHeight="1">
      <c r="A461" s="378"/>
      <c r="B461" s="47"/>
      <c r="C461" s="378"/>
      <c r="D461" s="378"/>
      <c r="E461" s="378"/>
      <c r="F461" s="378"/>
      <c r="G461" s="378"/>
      <c r="H461" s="91"/>
      <c r="I461" s="378"/>
      <c r="J461" s="47"/>
      <c r="K461" s="378"/>
      <c r="L461" s="378"/>
      <c r="M461" s="378"/>
      <c r="N461" s="378"/>
      <c r="O461" s="378"/>
      <c r="P461" s="229"/>
      <c r="Q461" s="250" t="s">
        <v>178</v>
      </c>
      <c r="R461" s="195" t="s">
        <v>1</v>
      </c>
      <c r="S461" s="196">
        <v>30</v>
      </c>
      <c r="T461" s="182">
        <v>63</v>
      </c>
      <c r="U461" s="184">
        <v>1.8</v>
      </c>
      <c r="V461" s="182">
        <v>0.3</v>
      </c>
      <c r="W461" s="184">
        <v>12.9</v>
      </c>
      <c r="X461" s="229"/>
      <c r="Y461" s="229"/>
    </row>
    <row r="462" spans="1:25" s="46" customFormat="1" ht="14.25" customHeight="1">
      <c r="A462" s="378"/>
      <c r="B462" s="47"/>
      <c r="C462" s="378"/>
      <c r="D462" s="378"/>
      <c r="E462" s="378"/>
      <c r="F462" s="378"/>
      <c r="G462" s="378"/>
      <c r="H462" s="91"/>
      <c r="I462" s="378"/>
      <c r="J462" s="47"/>
      <c r="K462" s="378"/>
      <c r="L462" s="378"/>
      <c r="M462" s="378"/>
      <c r="N462" s="378"/>
      <c r="O462" s="378"/>
      <c r="P462" s="229"/>
      <c r="Q462" s="252"/>
      <c r="R462" s="186" t="s">
        <v>8</v>
      </c>
      <c r="S462" s="177">
        <f>SUM(S456:S461)</f>
        <v>730</v>
      </c>
      <c r="T462" s="187">
        <f>SUM(T456:T461)</f>
        <v>487.57</v>
      </c>
      <c r="U462" s="187">
        <f>SUM(U456:U461)</f>
        <v>15.86</v>
      </c>
      <c r="V462" s="187">
        <f>SUM(V456:V461)</f>
        <v>16.01</v>
      </c>
      <c r="W462" s="187">
        <f>SUM(W456:W461)</f>
        <v>67.71000000000001</v>
      </c>
      <c r="X462" s="229"/>
      <c r="Y462" s="229"/>
    </row>
    <row r="463" spans="1:25" s="46" customFormat="1" ht="14.25" customHeight="1">
      <c r="A463" s="378"/>
      <c r="B463" s="47"/>
      <c r="C463" s="378"/>
      <c r="D463" s="378"/>
      <c r="E463" s="378"/>
      <c r="F463" s="378"/>
      <c r="G463" s="378"/>
      <c r="H463" s="91"/>
      <c r="I463" s="378"/>
      <c r="J463" s="47"/>
      <c r="K463" s="378"/>
      <c r="L463" s="378"/>
      <c r="M463" s="378"/>
      <c r="N463" s="378"/>
      <c r="O463" s="378"/>
      <c r="P463" s="229"/>
      <c r="Q463" s="272"/>
      <c r="R463" s="192"/>
      <c r="S463" s="189"/>
      <c r="T463" s="201"/>
      <c r="U463" s="201"/>
      <c r="V463" s="201"/>
      <c r="W463" s="201"/>
      <c r="X463" s="229"/>
      <c r="Y463" s="229"/>
    </row>
    <row r="464" spans="1:25" s="46" customFormat="1" ht="14.25" customHeight="1">
      <c r="A464" s="378"/>
      <c r="B464" s="47"/>
      <c r="C464" s="378"/>
      <c r="D464" s="378"/>
      <c r="E464" s="378"/>
      <c r="F464" s="378"/>
      <c r="G464" s="378"/>
      <c r="H464" s="91"/>
      <c r="I464" s="378"/>
      <c r="J464" s="47"/>
      <c r="K464" s="378"/>
      <c r="L464" s="378"/>
      <c r="M464" s="378"/>
      <c r="N464" s="378"/>
      <c r="O464" s="378"/>
      <c r="P464" s="229"/>
      <c r="Q464" s="272"/>
      <c r="R464" s="192"/>
      <c r="S464" s="189"/>
      <c r="T464" s="201"/>
      <c r="U464" s="201"/>
      <c r="V464" s="201"/>
      <c r="W464" s="201"/>
      <c r="X464" s="229"/>
      <c r="Y464" s="229"/>
    </row>
    <row r="465" spans="1:25" s="46" customFormat="1" ht="14.25" customHeight="1">
      <c r="A465" s="378"/>
      <c r="B465" s="47"/>
      <c r="C465" s="378"/>
      <c r="D465" s="378"/>
      <c r="E465" s="378"/>
      <c r="F465" s="378"/>
      <c r="G465" s="378"/>
      <c r="H465" s="91"/>
      <c r="I465" s="378"/>
      <c r="J465" s="47"/>
      <c r="K465" s="378"/>
      <c r="L465" s="378"/>
      <c r="M465" s="378"/>
      <c r="N465" s="378"/>
      <c r="O465" s="378"/>
      <c r="P465" s="229"/>
      <c r="Q465" s="272"/>
      <c r="R465" s="192"/>
      <c r="S465" s="189"/>
      <c r="T465" s="201"/>
      <c r="U465" s="201"/>
      <c r="V465" s="201"/>
      <c r="W465" s="201"/>
      <c r="X465" s="229"/>
      <c r="Y465" s="229"/>
    </row>
    <row r="466" spans="1:25" s="46" customFormat="1" ht="14.25" customHeight="1">
      <c r="A466" s="378"/>
      <c r="B466" s="47"/>
      <c r="C466" s="378"/>
      <c r="D466" s="378"/>
      <c r="E466" s="378"/>
      <c r="F466" s="378"/>
      <c r="G466" s="378"/>
      <c r="H466" s="91"/>
      <c r="I466" s="378"/>
      <c r="J466" s="47"/>
      <c r="K466" s="378"/>
      <c r="L466" s="378"/>
      <c r="M466" s="378"/>
      <c r="N466" s="378"/>
      <c r="O466" s="378"/>
      <c r="P466" s="229"/>
      <c r="Q466" s="272"/>
      <c r="R466" s="192"/>
      <c r="S466" s="189"/>
      <c r="T466" s="201"/>
      <c r="U466" s="201"/>
      <c r="V466" s="201"/>
      <c r="W466" s="201"/>
      <c r="X466" s="229"/>
      <c r="Y466" s="229"/>
    </row>
    <row r="467" spans="1:25" s="46" customFormat="1" ht="14.25" customHeight="1">
      <c r="A467" s="378"/>
      <c r="B467" s="47"/>
      <c r="C467" s="378"/>
      <c r="D467" s="378"/>
      <c r="E467" s="378"/>
      <c r="F467" s="378"/>
      <c r="G467" s="378"/>
      <c r="H467" s="91"/>
      <c r="I467" s="378"/>
      <c r="J467" s="47"/>
      <c r="K467" s="378"/>
      <c r="L467" s="378"/>
      <c r="M467" s="378"/>
      <c r="N467" s="378"/>
      <c r="O467" s="378"/>
      <c r="P467" s="229"/>
      <c r="Q467" s="272"/>
      <c r="R467" s="192"/>
      <c r="S467" s="189"/>
      <c r="T467" s="201"/>
      <c r="U467" s="201"/>
      <c r="V467" s="201"/>
      <c r="W467" s="201"/>
      <c r="X467" s="229"/>
      <c r="Y467" s="229"/>
    </row>
    <row r="468" spans="1:25" s="46" customFormat="1" ht="14.25" customHeight="1">
      <c r="A468" s="378"/>
      <c r="B468" s="47"/>
      <c r="C468" s="378"/>
      <c r="D468" s="378"/>
      <c r="E468" s="378"/>
      <c r="F468" s="378"/>
      <c r="G468" s="378"/>
      <c r="H468" s="91"/>
      <c r="I468" s="378"/>
      <c r="J468" s="47"/>
      <c r="K468" s="378"/>
      <c r="L468" s="378"/>
      <c r="M468" s="378"/>
      <c r="N468" s="378"/>
      <c r="O468" s="378"/>
      <c r="P468" s="229"/>
      <c r="Q468" s="272"/>
      <c r="R468" s="192"/>
      <c r="S468" s="189"/>
      <c r="T468" s="201"/>
      <c r="U468" s="201"/>
      <c r="V468" s="201"/>
      <c r="W468" s="201"/>
      <c r="X468" s="229"/>
      <c r="Y468" s="229"/>
    </row>
    <row r="469" spans="1:25" s="46" customFormat="1" ht="14.25" customHeight="1">
      <c r="A469" s="378"/>
      <c r="B469" s="47"/>
      <c r="C469" s="378"/>
      <c r="D469" s="378"/>
      <c r="E469" s="378"/>
      <c r="F469" s="378"/>
      <c r="G469" s="378"/>
      <c r="H469" s="91"/>
      <c r="I469" s="378"/>
      <c r="J469" s="47"/>
      <c r="K469" s="378"/>
      <c r="L469" s="378"/>
      <c r="M469" s="378"/>
      <c r="N469" s="378"/>
      <c r="O469" s="378"/>
      <c r="P469" s="229"/>
      <c r="Q469" s="272"/>
      <c r="R469" s="192"/>
      <c r="S469" s="189"/>
      <c r="T469" s="201"/>
      <c r="U469" s="201"/>
      <c r="V469" s="201"/>
      <c r="W469" s="201"/>
      <c r="X469" s="229"/>
      <c r="Y469" s="229"/>
    </row>
    <row r="470" spans="1:25" s="46" customFormat="1" ht="14.25" customHeight="1">
      <c r="A470" s="378"/>
      <c r="B470" s="47"/>
      <c r="C470" s="378"/>
      <c r="D470" s="378"/>
      <c r="E470" s="378"/>
      <c r="F470" s="378"/>
      <c r="G470" s="378"/>
      <c r="H470" s="91"/>
      <c r="I470" s="378"/>
      <c r="J470" s="47"/>
      <c r="K470" s="378"/>
      <c r="L470" s="378"/>
      <c r="M470" s="378"/>
      <c r="N470" s="378"/>
      <c r="O470" s="378"/>
      <c r="P470" s="229"/>
      <c r="Q470" s="272"/>
      <c r="R470" s="192"/>
      <c r="S470" s="189"/>
      <c r="T470" s="201"/>
      <c r="U470" s="201"/>
      <c r="V470" s="201"/>
      <c r="W470" s="201"/>
      <c r="X470" s="229"/>
      <c r="Y470" s="229"/>
    </row>
    <row r="471" spans="1:25" s="46" customFormat="1" ht="14.25" customHeight="1">
      <c r="A471" s="378"/>
      <c r="B471" s="47"/>
      <c r="C471" s="378"/>
      <c r="D471" s="378"/>
      <c r="E471" s="378"/>
      <c r="F471" s="378"/>
      <c r="G471" s="378"/>
      <c r="H471" s="91"/>
      <c r="I471" s="378"/>
      <c r="J471" s="47"/>
      <c r="K471" s="378"/>
      <c r="L471" s="378"/>
      <c r="M471" s="378"/>
      <c r="N471" s="378"/>
      <c r="O471" s="378"/>
      <c r="P471" s="229"/>
      <c r="Q471" s="272"/>
      <c r="R471" s="192"/>
      <c r="S471" s="189"/>
      <c r="T471" s="201"/>
      <c r="U471" s="201"/>
      <c r="V471" s="201"/>
      <c r="W471" s="201"/>
      <c r="X471" s="229"/>
      <c r="Y471" s="229"/>
    </row>
    <row r="472" spans="1:25" s="46" customFormat="1" ht="14.25" customHeight="1">
      <c r="A472" s="378"/>
      <c r="B472" s="47"/>
      <c r="C472" s="378"/>
      <c r="D472" s="378"/>
      <c r="E472" s="378"/>
      <c r="F472" s="378"/>
      <c r="G472" s="378"/>
      <c r="H472" s="91"/>
      <c r="I472" s="378"/>
      <c r="J472" s="47"/>
      <c r="K472" s="378"/>
      <c r="L472" s="378"/>
      <c r="M472" s="378"/>
      <c r="N472" s="378"/>
      <c r="O472" s="378"/>
      <c r="P472" s="229"/>
      <c r="Q472" s="272"/>
      <c r="R472" s="192"/>
      <c r="S472" s="189"/>
      <c r="T472" s="201"/>
      <c r="U472" s="201"/>
      <c r="V472" s="201"/>
      <c r="W472" s="201"/>
      <c r="X472" s="229"/>
      <c r="Y472" s="229"/>
    </row>
    <row r="473" spans="1:25" s="46" customFormat="1" ht="14.25" customHeight="1">
      <c r="A473" s="378"/>
      <c r="B473" s="47"/>
      <c r="C473" s="378"/>
      <c r="D473" s="378"/>
      <c r="E473" s="378"/>
      <c r="F473" s="378"/>
      <c r="G473" s="378"/>
      <c r="H473" s="91"/>
      <c r="I473" s="378"/>
      <c r="J473" s="47"/>
      <c r="K473" s="378"/>
      <c r="L473" s="378"/>
      <c r="M473" s="378"/>
      <c r="N473" s="378"/>
      <c r="O473" s="378"/>
      <c r="P473" s="229"/>
      <c r="Q473" s="272"/>
      <c r="R473" s="192"/>
      <c r="S473" s="189"/>
      <c r="T473" s="201"/>
      <c r="U473" s="201"/>
      <c r="V473" s="201"/>
      <c r="W473" s="201"/>
      <c r="X473" s="229"/>
      <c r="Y473" s="229"/>
    </row>
    <row r="474" spans="1:25" s="46" customFormat="1" ht="14.25" customHeight="1">
      <c r="A474" s="378"/>
      <c r="B474" s="47"/>
      <c r="C474" s="378"/>
      <c r="D474" s="378"/>
      <c r="E474" s="378"/>
      <c r="F474" s="378"/>
      <c r="G474" s="378"/>
      <c r="H474" s="91"/>
      <c r="I474" s="378"/>
      <c r="J474" s="47"/>
      <c r="K474" s="378"/>
      <c r="L474" s="378"/>
      <c r="M474" s="378"/>
      <c r="N474" s="378"/>
      <c r="O474" s="378"/>
      <c r="P474" s="229"/>
      <c r="Q474" s="272"/>
      <c r="R474" s="192"/>
      <c r="S474" s="189"/>
      <c r="T474" s="201"/>
      <c r="U474" s="201"/>
      <c r="V474" s="201"/>
      <c r="W474" s="201"/>
      <c r="X474" s="229"/>
      <c r="Y474" s="229"/>
    </row>
    <row r="475" spans="1:25" s="46" customFormat="1" ht="14.25" customHeight="1">
      <c r="A475" s="378"/>
      <c r="B475" s="47"/>
      <c r="C475" s="378"/>
      <c r="D475" s="378"/>
      <c r="E475" s="378"/>
      <c r="F475" s="378"/>
      <c r="G475" s="378"/>
      <c r="H475" s="91"/>
      <c r="I475" s="378"/>
      <c r="J475" s="47"/>
      <c r="K475" s="378"/>
      <c r="L475" s="378"/>
      <c r="M475" s="378"/>
      <c r="N475" s="378"/>
      <c r="O475" s="378"/>
      <c r="P475" s="229"/>
      <c r="Q475" s="272"/>
      <c r="R475" s="192"/>
      <c r="S475" s="189"/>
      <c r="T475" s="201"/>
      <c r="U475" s="201"/>
      <c r="V475" s="201"/>
      <c r="W475" s="201"/>
      <c r="X475" s="229"/>
      <c r="Y475" s="229"/>
    </row>
    <row r="476" spans="1:25" s="46" customFormat="1" ht="14.25" customHeight="1">
      <c r="A476" s="378"/>
      <c r="B476" s="47"/>
      <c r="C476" s="378"/>
      <c r="D476" s="378"/>
      <c r="E476" s="378"/>
      <c r="F476" s="378"/>
      <c r="G476" s="378"/>
      <c r="H476" s="91"/>
      <c r="I476" s="378"/>
      <c r="J476" s="47"/>
      <c r="K476" s="378"/>
      <c r="L476" s="378"/>
      <c r="M476" s="378"/>
      <c r="N476" s="378"/>
      <c r="O476" s="378"/>
      <c r="P476" s="229"/>
      <c r="Q476" s="272"/>
      <c r="R476" s="192"/>
      <c r="S476" s="189"/>
      <c r="T476" s="201"/>
      <c r="U476" s="201"/>
      <c r="V476" s="201"/>
      <c r="W476" s="201"/>
      <c r="X476" s="229"/>
      <c r="Y476" s="229"/>
    </row>
    <row r="477" spans="1:25" s="46" customFormat="1" ht="14.25" customHeight="1">
      <c r="A477" s="378"/>
      <c r="B477" s="47"/>
      <c r="C477" s="378"/>
      <c r="D477" s="378"/>
      <c r="E477" s="378"/>
      <c r="F477" s="378"/>
      <c r="G477" s="378"/>
      <c r="H477" s="91"/>
      <c r="I477" s="378"/>
      <c r="J477" s="47"/>
      <c r="K477" s="378"/>
      <c r="L477" s="378"/>
      <c r="M477" s="378"/>
      <c r="N477" s="378"/>
      <c r="O477" s="378"/>
      <c r="P477" s="229"/>
      <c r="Q477" s="272"/>
      <c r="R477" s="192"/>
      <c r="S477" s="189"/>
      <c r="T477" s="201"/>
      <c r="U477" s="201"/>
      <c r="V477" s="201"/>
      <c r="W477" s="201"/>
      <c r="X477" s="229"/>
      <c r="Y477" s="229"/>
    </row>
    <row r="478" spans="1:25" s="46" customFormat="1" ht="14.25" customHeight="1">
      <c r="A478" s="378"/>
      <c r="B478" s="47"/>
      <c r="C478" s="378"/>
      <c r="D478" s="378"/>
      <c r="E478" s="378"/>
      <c r="F478" s="378"/>
      <c r="G478" s="378"/>
      <c r="H478" s="91"/>
      <c r="I478" s="378"/>
      <c r="J478" s="47"/>
      <c r="K478" s="378"/>
      <c r="L478" s="378"/>
      <c r="M478" s="378"/>
      <c r="N478" s="378"/>
      <c r="O478" s="378"/>
      <c r="P478" s="229"/>
      <c r="Q478" s="272"/>
      <c r="R478" s="192"/>
      <c r="S478" s="189"/>
      <c r="T478" s="201"/>
      <c r="U478" s="201"/>
      <c r="V478" s="201"/>
      <c r="W478" s="201"/>
      <c r="X478" s="229"/>
      <c r="Y478" s="229"/>
    </row>
    <row r="479" spans="1:25" s="46" customFormat="1" ht="14.25" customHeight="1">
      <c r="A479" s="378"/>
      <c r="B479" s="47"/>
      <c r="C479" s="378"/>
      <c r="D479" s="378"/>
      <c r="E479" s="378"/>
      <c r="F479" s="378"/>
      <c r="G479" s="378"/>
      <c r="H479" s="91"/>
      <c r="I479" s="378"/>
      <c r="J479" s="47"/>
      <c r="K479" s="378"/>
      <c r="L479" s="378"/>
      <c r="M479" s="378"/>
      <c r="N479" s="378"/>
      <c r="O479" s="378"/>
      <c r="P479" s="229"/>
      <c r="Q479" s="272"/>
      <c r="R479" s="192"/>
      <c r="S479" s="189"/>
      <c r="T479" s="201"/>
      <c r="U479" s="201"/>
      <c r="V479" s="201"/>
      <c r="W479" s="201"/>
      <c r="X479" s="229"/>
      <c r="Y479" s="229"/>
    </row>
    <row r="480" spans="1:25" s="46" customFormat="1" ht="14.25" customHeight="1">
      <c r="A480" s="378"/>
      <c r="B480" s="47"/>
      <c r="C480" s="378"/>
      <c r="D480" s="378"/>
      <c r="E480" s="378"/>
      <c r="F480" s="378"/>
      <c r="G480" s="378"/>
      <c r="H480" s="91"/>
      <c r="I480" s="378"/>
      <c r="J480" s="47"/>
      <c r="K480" s="378"/>
      <c r="L480" s="378"/>
      <c r="M480" s="378"/>
      <c r="N480" s="378"/>
      <c r="O480" s="378"/>
      <c r="P480" s="229"/>
      <c r="Q480" s="272"/>
      <c r="R480" s="192"/>
      <c r="S480" s="189"/>
      <c r="T480" s="201"/>
      <c r="U480" s="201"/>
      <c r="V480" s="201"/>
      <c r="W480" s="201"/>
      <c r="X480" s="229"/>
      <c r="Y480" s="229"/>
    </row>
    <row r="481" spans="1:25" s="46" customFormat="1" ht="14.25" customHeight="1">
      <c r="A481" s="378"/>
      <c r="B481" s="47"/>
      <c r="C481" s="378"/>
      <c r="D481" s="378"/>
      <c r="E481" s="378"/>
      <c r="F481" s="378"/>
      <c r="G481" s="378"/>
      <c r="H481" s="91"/>
      <c r="I481" s="378"/>
      <c r="J481" s="47"/>
      <c r="K481" s="378"/>
      <c r="L481" s="378"/>
      <c r="M481" s="378"/>
      <c r="N481" s="378"/>
      <c r="O481" s="378"/>
      <c r="P481" s="229"/>
      <c r="Q481" s="272"/>
      <c r="R481" s="192"/>
      <c r="S481" s="189"/>
      <c r="T481" s="201"/>
      <c r="U481" s="201"/>
      <c r="V481" s="201"/>
      <c r="W481" s="201"/>
      <c r="X481" s="229"/>
      <c r="Y481" s="229"/>
    </row>
    <row r="482" spans="1:25" s="46" customFormat="1" ht="14.25" customHeight="1">
      <c r="A482" s="378"/>
      <c r="B482" s="47"/>
      <c r="C482" s="378"/>
      <c r="D482" s="378"/>
      <c r="E482" s="378"/>
      <c r="F482" s="378"/>
      <c r="G482" s="378"/>
      <c r="H482" s="91"/>
      <c r="I482" s="378"/>
      <c r="J482" s="47"/>
      <c r="K482" s="378"/>
      <c r="L482" s="378"/>
      <c r="M482" s="378"/>
      <c r="N482" s="378"/>
      <c r="O482" s="378"/>
      <c r="P482" s="229"/>
      <c r="Q482" s="272"/>
      <c r="R482" s="192"/>
      <c r="S482" s="189"/>
      <c r="T482" s="201"/>
      <c r="U482" s="201"/>
      <c r="V482" s="201"/>
      <c r="W482" s="201"/>
      <c r="X482" s="229"/>
      <c r="Y482" s="229"/>
    </row>
    <row r="483" spans="1:25" s="46" customFormat="1" ht="14.25" customHeight="1">
      <c r="A483" s="378"/>
      <c r="B483" s="47"/>
      <c r="C483" s="378"/>
      <c r="D483" s="378"/>
      <c r="E483" s="378"/>
      <c r="F483" s="378"/>
      <c r="G483" s="378"/>
      <c r="H483" s="91"/>
      <c r="I483" s="378"/>
      <c r="J483" s="47"/>
      <c r="K483" s="378"/>
      <c r="L483" s="378"/>
      <c r="M483" s="378"/>
      <c r="N483" s="378"/>
      <c r="O483" s="378"/>
      <c r="P483" s="229"/>
      <c r="Q483" s="272"/>
      <c r="R483" s="192"/>
      <c r="S483" s="189"/>
      <c r="T483" s="201"/>
      <c r="U483" s="201"/>
      <c r="V483" s="201"/>
      <c r="W483" s="201"/>
      <c r="X483" s="229"/>
      <c r="Y483" s="229"/>
    </row>
    <row r="484" spans="1:25" s="46" customFormat="1" ht="14.25" customHeight="1">
      <c r="A484" s="378"/>
      <c r="B484" s="47"/>
      <c r="C484" s="378"/>
      <c r="D484" s="378"/>
      <c r="E484" s="378"/>
      <c r="F484" s="378"/>
      <c r="G484" s="378"/>
      <c r="H484" s="91"/>
      <c r="I484" s="378"/>
      <c r="J484" s="47"/>
      <c r="K484" s="378"/>
      <c r="L484" s="378"/>
      <c r="M484" s="378"/>
      <c r="N484" s="378"/>
      <c r="O484" s="378"/>
      <c r="P484" s="229"/>
      <c r="Q484" s="272"/>
      <c r="R484" s="192"/>
      <c r="S484" s="189"/>
      <c r="T484" s="201"/>
      <c r="U484" s="201"/>
      <c r="V484" s="201"/>
      <c r="W484" s="201"/>
      <c r="X484" s="229"/>
      <c r="Y484" s="229"/>
    </row>
    <row r="485" spans="1:25" s="46" customFormat="1" ht="14.25" customHeight="1">
      <c r="A485" s="378"/>
      <c r="B485" s="47"/>
      <c r="C485" s="378"/>
      <c r="D485" s="378"/>
      <c r="E485" s="378"/>
      <c r="F485" s="378"/>
      <c r="G485" s="378"/>
      <c r="H485" s="91"/>
      <c r="I485" s="378"/>
      <c r="J485" s="47"/>
      <c r="K485" s="378"/>
      <c r="L485" s="378"/>
      <c r="M485" s="378"/>
      <c r="N485" s="378"/>
      <c r="O485" s="378"/>
      <c r="P485" s="229"/>
      <c r="Q485" s="272"/>
      <c r="R485" s="192"/>
      <c r="S485" s="189"/>
      <c r="T485" s="201"/>
      <c r="U485" s="201"/>
      <c r="V485" s="201"/>
      <c r="W485" s="201"/>
      <c r="X485" s="229"/>
      <c r="Y485" s="229"/>
    </row>
    <row r="486" spans="1:25" s="46" customFormat="1" ht="14.25" customHeight="1">
      <c r="A486" s="378"/>
      <c r="B486" s="47"/>
      <c r="C486" s="378"/>
      <c r="D486" s="378"/>
      <c r="E486" s="378"/>
      <c r="F486" s="378"/>
      <c r="G486" s="378"/>
      <c r="H486" s="91"/>
      <c r="I486" s="378"/>
      <c r="J486" s="47"/>
      <c r="K486" s="378"/>
      <c r="L486" s="378"/>
      <c r="M486" s="378"/>
      <c r="N486" s="378"/>
      <c r="O486" s="378"/>
      <c r="P486" s="229"/>
      <c r="Q486" s="272"/>
      <c r="R486" s="192"/>
      <c r="S486" s="189"/>
      <c r="T486" s="201"/>
      <c r="U486" s="201"/>
      <c r="V486" s="201"/>
      <c r="W486" s="201"/>
      <c r="X486" s="229"/>
      <c r="Y486" s="229"/>
    </row>
    <row r="487" spans="1:25" s="46" customFormat="1" ht="14.25" customHeight="1">
      <c r="A487" s="378"/>
      <c r="B487" s="47"/>
      <c r="C487" s="378"/>
      <c r="D487" s="378"/>
      <c r="E487" s="378"/>
      <c r="F487" s="378"/>
      <c r="G487" s="378"/>
      <c r="H487" s="91"/>
      <c r="I487" s="378"/>
      <c r="J487" s="47"/>
      <c r="K487" s="378"/>
      <c r="L487" s="378"/>
      <c r="M487" s="378"/>
      <c r="N487" s="378"/>
      <c r="O487" s="378"/>
      <c r="P487" s="229"/>
      <c r="Q487" s="272"/>
      <c r="R487" s="192"/>
      <c r="S487" s="189"/>
      <c r="T487" s="201"/>
      <c r="U487" s="201"/>
      <c r="V487" s="201"/>
      <c r="W487" s="201"/>
      <c r="X487" s="229"/>
      <c r="Y487" s="229"/>
    </row>
    <row r="488" spans="1:25" s="46" customFormat="1" ht="14.25" customHeight="1">
      <c r="A488" s="378"/>
      <c r="B488" s="47"/>
      <c r="C488" s="378"/>
      <c r="D488" s="378"/>
      <c r="E488" s="378"/>
      <c r="F488" s="378"/>
      <c r="G488" s="378"/>
      <c r="H488" s="91"/>
      <c r="I488" s="378"/>
      <c r="J488" s="47"/>
      <c r="K488" s="378"/>
      <c r="L488" s="378"/>
      <c r="M488" s="378"/>
      <c r="N488" s="378"/>
      <c r="O488" s="378"/>
      <c r="P488" s="229"/>
      <c r="Q488" s="272"/>
      <c r="R488" s="192"/>
      <c r="S488" s="189"/>
      <c r="T488" s="201"/>
      <c r="U488" s="201"/>
      <c r="V488" s="201"/>
      <c r="W488" s="201"/>
      <c r="X488" s="229"/>
      <c r="Y488" s="229"/>
    </row>
    <row r="489" spans="1:25" s="46" customFormat="1" ht="14.25" customHeight="1">
      <c r="A489" s="378"/>
      <c r="B489" s="47"/>
      <c r="C489" s="378"/>
      <c r="D489" s="378"/>
      <c r="E489" s="378"/>
      <c r="F489" s="378"/>
      <c r="G489" s="378"/>
      <c r="H489" s="91"/>
      <c r="I489" s="378"/>
      <c r="J489" s="47"/>
      <c r="K489" s="378"/>
      <c r="L489" s="378"/>
      <c r="M489" s="378"/>
      <c r="N489" s="378"/>
      <c r="O489" s="378"/>
      <c r="P489" s="229"/>
      <c r="Q489" s="272"/>
      <c r="R489" s="192"/>
      <c r="S489" s="189"/>
      <c r="T489" s="201"/>
      <c r="U489" s="201"/>
      <c r="V489" s="201"/>
      <c r="W489" s="201"/>
      <c r="X489" s="229"/>
      <c r="Y489" s="229"/>
    </row>
    <row r="490" spans="1:25" s="46" customFormat="1" ht="14.25" customHeight="1">
      <c r="A490" s="378"/>
      <c r="B490" s="47"/>
      <c r="C490" s="378"/>
      <c r="D490" s="378"/>
      <c r="E490" s="378"/>
      <c r="F490" s="378"/>
      <c r="G490" s="378"/>
      <c r="H490" s="91"/>
      <c r="I490" s="378"/>
      <c r="J490" s="47"/>
      <c r="K490" s="378"/>
      <c r="L490" s="378"/>
      <c r="M490" s="378"/>
      <c r="N490" s="378"/>
      <c r="O490" s="378"/>
      <c r="P490" s="229"/>
      <c r="Q490" s="272"/>
      <c r="R490" s="192"/>
      <c r="S490" s="189"/>
      <c r="T490" s="201"/>
      <c r="U490" s="201"/>
      <c r="V490" s="201"/>
      <c r="W490" s="201"/>
      <c r="X490" s="229"/>
      <c r="Y490" s="229"/>
    </row>
    <row r="491" spans="1:25" s="46" customFormat="1" ht="14.25" customHeight="1">
      <c r="A491" s="378"/>
      <c r="B491" s="47"/>
      <c r="C491" s="378"/>
      <c r="D491" s="378"/>
      <c r="E491" s="378"/>
      <c r="F491" s="378"/>
      <c r="G491" s="378"/>
      <c r="H491" s="91"/>
      <c r="I491" s="378"/>
      <c r="J491" s="47"/>
      <c r="K491" s="378"/>
      <c r="L491" s="378"/>
      <c r="M491" s="378"/>
      <c r="N491" s="378"/>
      <c r="O491" s="378"/>
      <c r="P491" s="229"/>
      <c r="Q491" s="272"/>
      <c r="R491" s="192"/>
      <c r="S491" s="189"/>
      <c r="T491" s="201"/>
      <c r="U491" s="224"/>
      <c r="V491" s="201"/>
      <c r="W491" s="201"/>
      <c r="X491" s="229"/>
      <c r="Y491" s="229"/>
    </row>
    <row r="492" spans="1:25" s="46" customFormat="1" ht="14.25" customHeight="1">
      <c r="A492" s="378"/>
      <c r="B492" s="47"/>
      <c r="C492" s="378"/>
      <c r="D492" s="378"/>
      <c r="E492" s="378"/>
      <c r="F492" s="378"/>
      <c r="G492" s="378"/>
      <c r="H492" s="91"/>
      <c r="I492" s="378"/>
      <c r="J492" s="47"/>
      <c r="K492" s="378"/>
      <c r="L492" s="378"/>
      <c r="M492" s="378"/>
      <c r="N492" s="378"/>
      <c r="O492" s="378"/>
      <c r="P492" s="229"/>
      <c r="Q492" s="272"/>
      <c r="R492" s="200"/>
      <c r="S492" s="189"/>
      <c r="T492" s="225"/>
      <c r="U492" s="190"/>
      <c r="V492" s="190"/>
      <c r="W492" s="190"/>
      <c r="X492" s="229"/>
      <c r="Y492" s="229"/>
    </row>
    <row r="493" spans="1:25" s="46" customFormat="1" ht="14.25" customHeight="1">
      <c r="A493" s="378"/>
      <c r="B493" s="47"/>
      <c r="C493" s="378"/>
      <c r="D493" s="378"/>
      <c r="E493" s="378"/>
      <c r="F493" s="378"/>
      <c r="G493" s="378"/>
      <c r="H493" s="91"/>
      <c r="I493" s="378"/>
      <c r="J493" s="47"/>
      <c r="K493" s="378"/>
      <c r="L493" s="378"/>
      <c r="M493" s="378"/>
      <c r="N493" s="378"/>
      <c r="O493" s="378"/>
      <c r="P493" s="229"/>
      <c r="Q493" s="240"/>
      <c r="R493" s="197" t="s">
        <v>58</v>
      </c>
      <c r="S493" s="198"/>
      <c r="T493" s="199"/>
      <c r="U493" s="199"/>
      <c r="V493" s="199"/>
      <c r="W493" s="199"/>
      <c r="X493" s="229"/>
      <c r="Y493" s="229"/>
    </row>
    <row r="494" spans="1:25" s="46" customFormat="1" ht="14.25" customHeight="1">
      <c r="A494" s="378"/>
      <c r="B494" s="47"/>
      <c r="C494" s="378"/>
      <c r="D494" s="378"/>
      <c r="E494" s="378"/>
      <c r="F494" s="378"/>
      <c r="G494" s="378"/>
      <c r="H494" s="91"/>
      <c r="I494" s="378"/>
      <c r="J494" s="47"/>
      <c r="K494" s="378"/>
      <c r="L494" s="378"/>
      <c r="M494" s="378"/>
      <c r="N494" s="378"/>
      <c r="O494" s="378"/>
      <c r="P494" s="229"/>
      <c r="Q494" s="240"/>
      <c r="R494" s="197" t="s">
        <v>59</v>
      </c>
      <c r="S494" s="198"/>
      <c r="T494" s="220"/>
      <c r="U494" s="220"/>
      <c r="V494" s="220"/>
      <c r="W494" s="220"/>
      <c r="X494" s="229"/>
      <c r="Y494" s="229"/>
    </row>
    <row r="495" spans="1:25" s="3" customFormat="1" ht="14.25" customHeight="1" thickBot="1">
      <c r="A495" s="378"/>
      <c r="B495" s="47"/>
      <c r="C495" s="378"/>
      <c r="D495" s="378"/>
      <c r="E495" s="378"/>
      <c r="F495" s="378"/>
      <c r="G495" s="378"/>
      <c r="H495" s="91"/>
      <c r="I495" s="378"/>
      <c r="J495" s="47"/>
      <c r="K495" s="378"/>
      <c r="L495" s="378"/>
      <c r="M495" s="378"/>
      <c r="N495" s="378"/>
      <c r="O495" s="378"/>
      <c r="P495" s="241"/>
      <c r="Q495" s="240"/>
      <c r="R495" s="200" t="s">
        <v>154</v>
      </c>
      <c r="S495" s="198"/>
      <c r="T495" s="199"/>
      <c r="U495" s="199"/>
      <c r="V495" s="199"/>
      <c r="W495" s="199"/>
      <c r="X495" s="241"/>
      <c r="Y495" s="241"/>
    </row>
    <row r="496" spans="1:25" s="46" customFormat="1" ht="14.25" customHeight="1">
      <c r="A496" s="378"/>
      <c r="B496" s="47"/>
      <c r="C496" s="378"/>
      <c r="D496" s="378"/>
      <c r="E496" s="378"/>
      <c r="F496" s="378"/>
      <c r="G496" s="378"/>
      <c r="H496" s="91"/>
      <c r="I496" s="378"/>
      <c r="J496" s="47"/>
      <c r="K496" s="378"/>
      <c r="L496" s="378"/>
      <c r="M496" s="378"/>
      <c r="N496" s="378"/>
      <c r="O496" s="378"/>
      <c r="P496" s="229"/>
      <c r="Q496" s="509" t="s">
        <v>22</v>
      </c>
      <c r="R496" s="494" t="s">
        <v>23</v>
      </c>
      <c r="S496" s="496" t="s">
        <v>24</v>
      </c>
      <c r="T496" s="498" t="s">
        <v>26</v>
      </c>
      <c r="U496" s="500" t="s">
        <v>25</v>
      </c>
      <c r="V496" s="501"/>
      <c r="W496" s="502"/>
      <c r="X496" s="229"/>
      <c r="Y496" s="229"/>
    </row>
    <row r="497" spans="1:25" s="15" customFormat="1" ht="14.25" customHeight="1" thickBot="1">
      <c r="A497" s="378"/>
      <c r="B497" s="47"/>
      <c r="C497" s="378"/>
      <c r="D497" s="378"/>
      <c r="E497" s="378"/>
      <c r="F497" s="378"/>
      <c r="G497" s="378"/>
      <c r="H497" s="91"/>
      <c r="I497" s="378"/>
      <c r="J497" s="47"/>
      <c r="K497" s="378"/>
      <c r="L497" s="378"/>
      <c r="M497" s="378"/>
      <c r="N497" s="378"/>
      <c r="O497" s="378"/>
      <c r="P497" s="230"/>
      <c r="Q497" s="510"/>
      <c r="R497" s="495"/>
      <c r="S497" s="497"/>
      <c r="T497" s="499"/>
      <c r="U497" s="170" t="s">
        <v>27</v>
      </c>
      <c r="V497" s="170" t="s">
        <v>28</v>
      </c>
      <c r="W497" s="171" t="s">
        <v>29</v>
      </c>
      <c r="X497" s="230"/>
      <c r="Y497" s="230"/>
    </row>
    <row r="498" spans="1:25" s="46" customFormat="1" ht="14.25" customHeight="1" thickBot="1">
      <c r="A498" s="378"/>
      <c r="B498" s="47"/>
      <c r="C498" s="378"/>
      <c r="D498" s="378"/>
      <c r="E498" s="378"/>
      <c r="F498" s="378"/>
      <c r="G498" s="378"/>
      <c r="H498" s="91"/>
      <c r="I498" s="378"/>
      <c r="J498" s="47"/>
      <c r="K498" s="378"/>
      <c r="L498" s="378"/>
      <c r="M498" s="378"/>
      <c r="N498" s="378"/>
      <c r="O498" s="378"/>
      <c r="P498" s="229"/>
      <c r="Q498" s="273">
        <v>1</v>
      </c>
      <c r="R498" s="237">
        <v>2</v>
      </c>
      <c r="S498" s="237">
        <v>3</v>
      </c>
      <c r="T498" s="238">
        <v>7</v>
      </c>
      <c r="U498" s="237">
        <v>4</v>
      </c>
      <c r="V498" s="237">
        <v>5</v>
      </c>
      <c r="W498" s="237">
        <v>6</v>
      </c>
      <c r="X498" s="229"/>
      <c r="Y498" s="229"/>
    </row>
    <row r="499" spans="1:25" s="46" customFormat="1" ht="14.25" customHeight="1">
      <c r="A499" s="378"/>
      <c r="B499" s="47"/>
      <c r="C499" s="378"/>
      <c r="D499" s="378"/>
      <c r="E499" s="378"/>
      <c r="F499" s="378"/>
      <c r="G499" s="378"/>
      <c r="H499" s="91"/>
      <c r="I499" s="378"/>
      <c r="J499" s="47"/>
      <c r="K499" s="378"/>
      <c r="L499" s="378"/>
      <c r="M499" s="378"/>
      <c r="N499" s="378"/>
      <c r="O499" s="378"/>
      <c r="P499" s="229"/>
      <c r="Q499" s="248"/>
      <c r="R499" s="173" t="s">
        <v>60</v>
      </c>
      <c r="S499" s="174"/>
      <c r="T499" s="175"/>
      <c r="U499" s="175"/>
      <c r="V499" s="175"/>
      <c r="W499" s="175"/>
      <c r="X499" s="229"/>
      <c r="Y499" s="229"/>
    </row>
    <row r="500" spans="1:25" s="46" customFormat="1" ht="14.25" customHeight="1">
      <c r="A500" s="378"/>
      <c r="B500" s="47"/>
      <c r="C500" s="378"/>
      <c r="D500" s="378"/>
      <c r="E500" s="378"/>
      <c r="F500" s="378"/>
      <c r="G500" s="378"/>
      <c r="H500" s="91"/>
      <c r="I500" s="378"/>
      <c r="J500" s="47"/>
      <c r="K500" s="378"/>
      <c r="L500" s="378"/>
      <c r="M500" s="378"/>
      <c r="N500" s="378"/>
      <c r="O500" s="378"/>
      <c r="P500" s="229"/>
      <c r="Q500" s="249"/>
      <c r="R500" s="177" t="s">
        <v>157</v>
      </c>
      <c r="S500" s="178"/>
      <c r="T500" s="180"/>
      <c r="U500" s="179"/>
      <c r="V500" s="179"/>
      <c r="W500" s="179"/>
      <c r="X500" s="229"/>
      <c r="Y500" s="229"/>
    </row>
    <row r="501" spans="1:25" s="46" customFormat="1" ht="14.25" customHeight="1">
      <c r="A501" s="378"/>
      <c r="B501" s="47"/>
      <c r="C501" s="378"/>
      <c r="D501" s="378"/>
      <c r="E501" s="378"/>
      <c r="F501" s="378"/>
      <c r="G501" s="378"/>
      <c r="H501" s="91"/>
      <c r="I501" s="378"/>
      <c r="J501" s="47"/>
      <c r="K501" s="378"/>
      <c r="L501" s="378"/>
      <c r="M501" s="378"/>
      <c r="N501" s="378"/>
      <c r="O501" s="378"/>
      <c r="P501" s="229"/>
      <c r="Q501" s="250" t="s">
        <v>202</v>
      </c>
      <c r="R501" s="181" t="s">
        <v>203</v>
      </c>
      <c r="S501" s="178">
        <v>100</v>
      </c>
      <c r="T501" s="182">
        <v>142.8</v>
      </c>
      <c r="U501" s="182">
        <v>2.6</v>
      </c>
      <c r="V501" s="182">
        <v>10.1</v>
      </c>
      <c r="W501" s="182">
        <v>10.3</v>
      </c>
      <c r="X501" s="229"/>
      <c r="Y501" s="229"/>
    </row>
    <row r="502" spans="1:25" s="46" customFormat="1" ht="14.25" customHeight="1">
      <c r="A502" s="378"/>
      <c r="B502" s="47"/>
      <c r="C502" s="378"/>
      <c r="D502" s="378"/>
      <c r="E502" s="378"/>
      <c r="F502" s="378"/>
      <c r="G502" s="378"/>
      <c r="H502" s="91"/>
      <c r="I502" s="378"/>
      <c r="J502" s="47"/>
      <c r="K502" s="378"/>
      <c r="L502" s="378"/>
      <c r="M502" s="378"/>
      <c r="N502" s="378"/>
      <c r="O502" s="378"/>
      <c r="P502" s="229"/>
      <c r="Q502" s="250" t="s">
        <v>314</v>
      </c>
      <c r="R502" s="181" t="s">
        <v>313</v>
      </c>
      <c r="S502" s="178">
        <v>100</v>
      </c>
      <c r="T502" s="182">
        <v>301.33</v>
      </c>
      <c r="U502" s="182">
        <v>18.22</v>
      </c>
      <c r="V502" s="182">
        <v>18.13</v>
      </c>
      <c r="W502" s="182">
        <v>16.26</v>
      </c>
      <c r="X502" s="229"/>
      <c r="Y502" s="229"/>
    </row>
    <row r="503" spans="1:25" s="46" customFormat="1" ht="14.25" customHeight="1">
      <c r="A503" s="378"/>
      <c r="B503" s="47"/>
      <c r="C503" s="378"/>
      <c r="D503" s="378"/>
      <c r="E503" s="378"/>
      <c r="F503" s="378"/>
      <c r="G503" s="378"/>
      <c r="H503" s="91"/>
      <c r="I503" s="378"/>
      <c r="J503" s="47"/>
      <c r="K503" s="378"/>
      <c r="L503" s="378"/>
      <c r="M503" s="378"/>
      <c r="N503" s="378"/>
      <c r="O503" s="378"/>
      <c r="P503" s="229"/>
      <c r="Q503" s="250" t="s">
        <v>97</v>
      </c>
      <c r="R503" s="183" t="s">
        <v>96</v>
      </c>
      <c r="S503" s="178">
        <v>180</v>
      </c>
      <c r="T503" s="182">
        <v>242.4</v>
      </c>
      <c r="U503" s="182">
        <v>6.36</v>
      </c>
      <c r="V503" s="182">
        <v>6.6</v>
      </c>
      <c r="W503" s="182">
        <v>39.24</v>
      </c>
      <c r="X503" s="229"/>
      <c r="Y503" s="229"/>
    </row>
    <row r="504" spans="1:25" s="46" customFormat="1" ht="14.25" customHeight="1">
      <c r="A504" s="378"/>
      <c r="B504" s="47"/>
      <c r="C504" s="378"/>
      <c r="D504" s="378"/>
      <c r="E504" s="378"/>
      <c r="F504" s="378"/>
      <c r="G504" s="378"/>
      <c r="H504" s="91"/>
      <c r="I504" s="378"/>
      <c r="J504" s="47"/>
      <c r="K504" s="378"/>
      <c r="L504" s="378"/>
      <c r="M504" s="378"/>
      <c r="N504" s="378"/>
      <c r="O504" s="378"/>
      <c r="P504" s="229"/>
      <c r="Q504" s="250" t="s">
        <v>201</v>
      </c>
      <c r="R504" s="183" t="s">
        <v>34</v>
      </c>
      <c r="S504" s="178" t="s">
        <v>7</v>
      </c>
      <c r="T504" s="182">
        <v>27.9</v>
      </c>
      <c r="U504" s="184">
        <v>0.3</v>
      </c>
      <c r="V504" s="182">
        <v>0</v>
      </c>
      <c r="W504" s="184">
        <v>6.7</v>
      </c>
      <c r="X504" s="229"/>
      <c r="Y504" s="229"/>
    </row>
    <row r="505" spans="1:25" s="46" customFormat="1" ht="14.25" customHeight="1">
      <c r="A505" s="378"/>
      <c r="B505" s="47"/>
      <c r="C505" s="378"/>
      <c r="D505" s="378"/>
      <c r="E505" s="378"/>
      <c r="F505" s="378"/>
      <c r="G505" s="378"/>
      <c r="H505" s="91"/>
      <c r="I505" s="378"/>
      <c r="J505" s="47"/>
      <c r="K505" s="378"/>
      <c r="L505" s="378"/>
      <c r="M505" s="378"/>
      <c r="N505" s="378"/>
      <c r="O505" s="378"/>
      <c r="P505" s="229"/>
      <c r="Q505" s="250" t="s">
        <v>178</v>
      </c>
      <c r="R505" s="195" t="s">
        <v>1</v>
      </c>
      <c r="S505" s="196">
        <v>30</v>
      </c>
      <c r="T505" s="182">
        <v>63</v>
      </c>
      <c r="U505" s="184">
        <v>1.8</v>
      </c>
      <c r="V505" s="182">
        <v>0.3</v>
      </c>
      <c r="W505" s="184">
        <v>12.9</v>
      </c>
      <c r="X505" s="229"/>
      <c r="Y505" s="229"/>
    </row>
    <row r="506" spans="1:25" s="46" customFormat="1" ht="14.25" customHeight="1">
      <c r="A506" s="378"/>
      <c r="B506" s="47"/>
      <c r="C506" s="378"/>
      <c r="D506" s="378"/>
      <c r="E506" s="378"/>
      <c r="F506" s="378"/>
      <c r="G506" s="378"/>
      <c r="H506" s="91"/>
      <c r="I506" s="378"/>
      <c r="J506" s="47"/>
      <c r="K506" s="378"/>
      <c r="L506" s="378"/>
      <c r="M506" s="378"/>
      <c r="N506" s="378"/>
      <c r="O506" s="378"/>
      <c r="P506" s="229"/>
      <c r="Q506" s="252"/>
      <c r="R506" s="186" t="s">
        <v>8</v>
      </c>
      <c r="S506" s="177">
        <v>637</v>
      </c>
      <c r="T506" s="187">
        <f>SUM(T501:T505)</f>
        <v>777.43</v>
      </c>
      <c r="U506" s="187">
        <f>SUM(U501:U505)</f>
        <v>29.28</v>
      </c>
      <c r="V506" s="187">
        <f>SUM(V501:V505)</f>
        <v>35.129999999999995</v>
      </c>
      <c r="W506" s="187">
        <f>SUM(W501:W505)</f>
        <v>85.40000000000002</v>
      </c>
      <c r="X506" s="229"/>
      <c r="Y506" s="229"/>
    </row>
    <row r="507" spans="1:25" s="3" customFormat="1" ht="14.25" customHeight="1">
      <c r="A507" s="378"/>
      <c r="B507" s="47"/>
      <c r="C507" s="378"/>
      <c r="D507" s="378"/>
      <c r="E507" s="378"/>
      <c r="F507" s="378"/>
      <c r="G507" s="378"/>
      <c r="H507" s="91"/>
      <c r="I507" s="378"/>
      <c r="J507" s="47"/>
      <c r="K507" s="378"/>
      <c r="L507" s="378"/>
      <c r="M507" s="378"/>
      <c r="N507" s="378"/>
      <c r="O507" s="378"/>
      <c r="P507" s="241"/>
      <c r="Q507" s="213"/>
      <c r="R507" s="192"/>
      <c r="S507" s="193"/>
      <c r="T507" s="201"/>
      <c r="U507" s="194"/>
      <c r="V507" s="194"/>
      <c r="W507" s="194"/>
      <c r="X507" s="241"/>
      <c r="Y507" s="241"/>
    </row>
    <row r="508" spans="1:25" s="46" customFormat="1" ht="14.25" customHeight="1">
      <c r="A508" s="378"/>
      <c r="B508" s="47"/>
      <c r="C508" s="378"/>
      <c r="D508" s="378"/>
      <c r="E508" s="378"/>
      <c r="F508" s="378"/>
      <c r="G508" s="378"/>
      <c r="H508" s="91"/>
      <c r="I508" s="378"/>
      <c r="J508" s="47"/>
      <c r="K508" s="378"/>
      <c r="L508" s="378"/>
      <c r="M508" s="378"/>
      <c r="N508" s="378"/>
      <c r="O508" s="378"/>
      <c r="P508" s="229"/>
      <c r="Q508" s="213"/>
      <c r="R508" s="192"/>
      <c r="S508" s="193"/>
      <c r="T508" s="194"/>
      <c r="U508" s="194"/>
      <c r="V508" s="194"/>
      <c r="W508" s="194"/>
      <c r="X508" s="229"/>
      <c r="Y508" s="229"/>
    </row>
    <row r="509" spans="1:25" s="46" customFormat="1" ht="14.25" customHeight="1">
      <c r="A509" s="378"/>
      <c r="B509" s="47"/>
      <c r="C509" s="378"/>
      <c r="D509" s="378"/>
      <c r="E509" s="378"/>
      <c r="F509" s="378"/>
      <c r="G509" s="378"/>
      <c r="H509" s="91"/>
      <c r="I509" s="378"/>
      <c r="J509" s="47"/>
      <c r="K509" s="378"/>
      <c r="L509" s="378"/>
      <c r="M509" s="378"/>
      <c r="N509" s="378"/>
      <c r="O509" s="378"/>
      <c r="P509" s="229"/>
      <c r="Q509" s="272"/>
      <c r="R509" s="188"/>
      <c r="S509" s="189"/>
      <c r="T509" s="191"/>
      <c r="U509" s="190"/>
      <c r="V509" s="191"/>
      <c r="W509" s="190"/>
      <c r="X509" s="229"/>
      <c r="Y509" s="229"/>
    </row>
    <row r="510" spans="1:25" s="46" customFormat="1" ht="14.25" customHeight="1">
      <c r="A510" s="378"/>
      <c r="B510" s="47"/>
      <c r="C510" s="378"/>
      <c r="D510" s="378"/>
      <c r="E510" s="378"/>
      <c r="F510" s="378"/>
      <c r="G510" s="378"/>
      <c r="H510" s="91"/>
      <c r="I510" s="378"/>
      <c r="J510" s="47"/>
      <c r="K510" s="378"/>
      <c r="L510" s="378"/>
      <c r="M510" s="378"/>
      <c r="N510" s="378"/>
      <c r="O510" s="378"/>
      <c r="P510" s="229"/>
      <c r="Q510" s="240"/>
      <c r="R510" s="197" t="s">
        <v>58</v>
      </c>
      <c r="S510" s="198"/>
      <c r="T510" s="199"/>
      <c r="U510" s="199"/>
      <c r="V510" s="199"/>
      <c r="W510" s="199"/>
      <c r="X510" s="229"/>
      <c r="Y510" s="229"/>
    </row>
    <row r="511" spans="1:25" s="46" customFormat="1" ht="14.25" customHeight="1">
      <c r="A511" s="378"/>
      <c r="B511" s="47"/>
      <c r="C511" s="378"/>
      <c r="D511" s="378"/>
      <c r="E511" s="378"/>
      <c r="F511" s="378"/>
      <c r="G511" s="378"/>
      <c r="H511" s="91"/>
      <c r="I511" s="378"/>
      <c r="J511" s="47"/>
      <c r="K511" s="378"/>
      <c r="L511" s="378"/>
      <c r="M511" s="378"/>
      <c r="N511" s="378"/>
      <c r="O511" s="378"/>
      <c r="P511" s="229"/>
      <c r="Q511" s="240"/>
      <c r="R511" s="197" t="s">
        <v>63</v>
      </c>
      <c r="S511" s="198"/>
      <c r="T511" s="199"/>
      <c r="U511" s="199"/>
      <c r="V511" s="199"/>
      <c r="W511" s="199"/>
      <c r="X511" s="229"/>
      <c r="Y511" s="229"/>
    </row>
    <row r="512" spans="1:25" s="46" customFormat="1" ht="14.25" customHeight="1" thickBot="1">
      <c r="A512" s="378"/>
      <c r="B512" s="47"/>
      <c r="C512" s="378"/>
      <c r="D512" s="378"/>
      <c r="E512" s="378"/>
      <c r="F512" s="378"/>
      <c r="G512" s="378"/>
      <c r="H512" s="91"/>
      <c r="I512" s="378"/>
      <c r="J512" s="47"/>
      <c r="K512" s="378"/>
      <c r="L512" s="378"/>
      <c r="M512" s="378"/>
      <c r="N512" s="378"/>
      <c r="O512" s="378"/>
      <c r="P512" s="229"/>
      <c r="Q512" s="240"/>
      <c r="R512" s="200" t="s">
        <v>154</v>
      </c>
      <c r="S512" s="198"/>
      <c r="T512" s="199"/>
      <c r="U512" s="199"/>
      <c r="V512" s="199"/>
      <c r="W512" s="199"/>
      <c r="X512" s="229"/>
      <c r="Y512" s="229"/>
    </row>
    <row r="513" spans="1:25" s="46" customFormat="1" ht="14.25" customHeight="1">
      <c r="A513" s="378"/>
      <c r="B513" s="47"/>
      <c r="C513" s="378"/>
      <c r="D513" s="378"/>
      <c r="E513" s="378"/>
      <c r="F513" s="378"/>
      <c r="G513" s="378"/>
      <c r="H513" s="91"/>
      <c r="I513" s="378"/>
      <c r="J513" s="47"/>
      <c r="K513" s="378"/>
      <c r="L513" s="378"/>
      <c r="M513" s="378"/>
      <c r="N513" s="378"/>
      <c r="O513" s="378"/>
      <c r="P513" s="229"/>
      <c r="Q513" s="264" t="s">
        <v>22</v>
      </c>
      <c r="R513" s="164" t="s">
        <v>23</v>
      </c>
      <c r="S513" s="163" t="s">
        <v>24</v>
      </c>
      <c r="T513" s="507" t="s">
        <v>26</v>
      </c>
      <c r="U513" s="500" t="s">
        <v>25</v>
      </c>
      <c r="V513" s="501"/>
      <c r="W513" s="502"/>
      <c r="X513" s="229"/>
      <c r="Y513" s="229"/>
    </row>
    <row r="514" spans="1:25" s="46" customFormat="1" ht="14.25" customHeight="1" thickBot="1">
      <c r="A514" s="378"/>
      <c r="B514" s="47"/>
      <c r="C514" s="378"/>
      <c r="D514" s="378"/>
      <c r="E514" s="378"/>
      <c r="F514" s="378"/>
      <c r="G514" s="378"/>
      <c r="H514" s="91"/>
      <c r="I514" s="378"/>
      <c r="J514" s="47"/>
      <c r="K514" s="378"/>
      <c r="L514" s="378"/>
      <c r="M514" s="378"/>
      <c r="N514" s="378"/>
      <c r="O514" s="378"/>
      <c r="P514" s="229"/>
      <c r="Q514" s="265"/>
      <c r="R514" s="169"/>
      <c r="S514" s="168"/>
      <c r="T514" s="508"/>
      <c r="U514" s="170" t="s">
        <v>27</v>
      </c>
      <c r="V514" s="170" t="s">
        <v>28</v>
      </c>
      <c r="W514" s="171" t="s">
        <v>29</v>
      </c>
      <c r="X514" s="229"/>
      <c r="Y514" s="229"/>
    </row>
    <row r="515" spans="1:25" s="46" customFormat="1" ht="14.25" customHeight="1" thickBot="1">
      <c r="A515" s="378"/>
      <c r="B515" s="47"/>
      <c r="C515" s="378"/>
      <c r="D515" s="378"/>
      <c r="E515" s="378"/>
      <c r="F515" s="378"/>
      <c r="G515" s="378"/>
      <c r="H515" s="91"/>
      <c r="I515" s="378"/>
      <c r="J515" s="47"/>
      <c r="K515" s="378"/>
      <c r="L515" s="378"/>
      <c r="M515" s="378"/>
      <c r="N515" s="378"/>
      <c r="O515" s="378"/>
      <c r="P515" s="229"/>
      <c r="Q515" s="273">
        <v>1</v>
      </c>
      <c r="R515" s="237">
        <v>2</v>
      </c>
      <c r="S515" s="237">
        <v>3</v>
      </c>
      <c r="T515" s="238">
        <v>7</v>
      </c>
      <c r="U515" s="237">
        <v>4</v>
      </c>
      <c r="V515" s="237">
        <v>5</v>
      </c>
      <c r="W515" s="237">
        <v>6</v>
      </c>
      <c r="X515" s="229"/>
      <c r="Y515" s="229"/>
    </row>
    <row r="516" spans="1:25" s="46" customFormat="1" ht="14.25" customHeight="1">
      <c r="A516" s="378"/>
      <c r="B516" s="47"/>
      <c r="C516" s="378"/>
      <c r="D516" s="378"/>
      <c r="E516" s="378"/>
      <c r="F516" s="378"/>
      <c r="G516" s="378"/>
      <c r="H516" s="91"/>
      <c r="I516" s="378"/>
      <c r="J516" s="47"/>
      <c r="K516" s="378"/>
      <c r="L516" s="378"/>
      <c r="M516" s="378"/>
      <c r="N516" s="378"/>
      <c r="O516" s="378"/>
      <c r="P516" s="229"/>
      <c r="Q516" s="248"/>
      <c r="R516" s="173" t="s">
        <v>64</v>
      </c>
      <c r="S516" s="174"/>
      <c r="T516" s="175"/>
      <c r="U516" s="175"/>
      <c r="V516" s="175"/>
      <c r="W516" s="175"/>
      <c r="X516" s="229"/>
      <c r="Y516" s="229"/>
    </row>
    <row r="517" spans="1:25" s="46" customFormat="1" ht="14.25" customHeight="1">
      <c r="A517" s="378"/>
      <c r="B517" s="47"/>
      <c r="C517" s="378"/>
      <c r="D517" s="378"/>
      <c r="E517" s="378"/>
      <c r="F517" s="378"/>
      <c r="G517" s="378"/>
      <c r="H517" s="91"/>
      <c r="I517" s="378"/>
      <c r="J517" s="47"/>
      <c r="K517" s="378"/>
      <c r="L517" s="378"/>
      <c r="M517" s="378"/>
      <c r="N517" s="378"/>
      <c r="O517" s="378"/>
      <c r="P517" s="229"/>
      <c r="Q517" s="249"/>
      <c r="R517" s="177" t="s">
        <v>157</v>
      </c>
      <c r="S517" s="178"/>
      <c r="T517" s="180"/>
      <c r="U517" s="179"/>
      <c r="V517" s="179"/>
      <c r="W517" s="179"/>
      <c r="X517" s="229"/>
      <c r="Y517" s="229"/>
    </row>
    <row r="518" spans="1:25" s="46" customFormat="1" ht="14.25" customHeight="1">
      <c r="A518" s="378"/>
      <c r="B518" s="47"/>
      <c r="C518" s="378"/>
      <c r="D518" s="378"/>
      <c r="E518" s="378"/>
      <c r="F518" s="378"/>
      <c r="G518" s="378"/>
      <c r="H518" s="91"/>
      <c r="I518" s="378"/>
      <c r="J518" s="47"/>
      <c r="K518" s="378"/>
      <c r="L518" s="378"/>
      <c r="M518" s="378"/>
      <c r="N518" s="378"/>
      <c r="O518" s="378"/>
      <c r="P518" s="229"/>
      <c r="Q518" s="250" t="s">
        <v>198</v>
      </c>
      <c r="R518" s="181" t="s">
        <v>233</v>
      </c>
      <c r="S518" s="178">
        <v>100</v>
      </c>
      <c r="T518" s="182">
        <v>93</v>
      </c>
      <c r="U518" s="182">
        <v>1.5</v>
      </c>
      <c r="V518" s="182">
        <v>0.5</v>
      </c>
      <c r="W518" s="182">
        <v>21.96</v>
      </c>
      <c r="X518" s="229"/>
      <c r="Y518" s="229"/>
    </row>
    <row r="519" spans="1:25" s="46" customFormat="1" ht="14.25" customHeight="1">
      <c r="A519" s="378"/>
      <c r="B519" s="47"/>
      <c r="C519" s="378"/>
      <c r="D519" s="378"/>
      <c r="E519" s="378"/>
      <c r="F519" s="378"/>
      <c r="G519" s="378"/>
      <c r="H519" s="91"/>
      <c r="I519" s="378"/>
      <c r="J519" s="47"/>
      <c r="K519" s="378"/>
      <c r="L519" s="378"/>
      <c r="M519" s="378"/>
      <c r="N519" s="378"/>
      <c r="O519" s="378"/>
      <c r="P519" s="229"/>
      <c r="Q519" s="250" t="s">
        <v>235</v>
      </c>
      <c r="R519" s="202" t="s">
        <v>234</v>
      </c>
      <c r="S519" s="178">
        <v>100</v>
      </c>
      <c r="T519" s="182">
        <v>155</v>
      </c>
      <c r="U519" s="184">
        <v>2.59</v>
      </c>
      <c r="V519" s="182">
        <v>6.22</v>
      </c>
      <c r="W519" s="184">
        <v>22.15</v>
      </c>
      <c r="X519" s="229"/>
      <c r="Y519" s="229"/>
    </row>
    <row r="520" spans="1:25" s="46" customFormat="1" ht="14.25" customHeight="1">
      <c r="A520" s="378"/>
      <c r="B520" s="47"/>
      <c r="C520" s="378"/>
      <c r="D520" s="378"/>
      <c r="E520" s="378"/>
      <c r="F520" s="378"/>
      <c r="G520" s="378"/>
      <c r="H520" s="91"/>
      <c r="I520" s="378"/>
      <c r="J520" s="47"/>
      <c r="K520" s="378"/>
      <c r="L520" s="378"/>
      <c r="M520" s="378"/>
      <c r="N520" s="378"/>
      <c r="O520" s="378"/>
      <c r="P520" s="229"/>
      <c r="Q520" s="250" t="s">
        <v>178</v>
      </c>
      <c r="R520" s="181" t="s">
        <v>167</v>
      </c>
      <c r="S520" s="178">
        <v>100</v>
      </c>
      <c r="T520" s="182">
        <v>152.22</v>
      </c>
      <c r="U520" s="182">
        <v>4.18</v>
      </c>
      <c r="V520" s="182">
        <v>4.95</v>
      </c>
      <c r="W520" s="182">
        <v>23.66</v>
      </c>
      <c r="X520" s="229"/>
      <c r="Y520" s="229"/>
    </row>
    <row r="521" spans="1:25" s="46" customFormat="1" ht="14.25" customHeight="1">
      <c r="A521" s="378"/>
      <c r="B521" s="47"/>
      <c r="C521" s="378"/>
      <c r="D521" s="378"/>
      <c r="E521" s="378"/>
      <c r="F521" s="378"/>
      <c r="G521" s="378"/>
      <c r="H521" s="91"/>
      <c r="I521" s="378"/>
      <c r="J521" s="47"/>
      <c r="K521" s="378"/>
      <c r="L521" s="378"/>
      <c r="M521" s="378"/>
      <c r="N521" s="378"/>
      <c r="O521" s="378"/>
      <c r="P521" s="229"/>
      <c r="Q521" s="250" t="s">
        <v>236</v>
      </c>
      <c r="R521" s="181" t="s">
        <v>82</v>
      </c>
      <c r="S521" s="178">
        <v>200</v>
      </c>
      <c r="T521" s="182">
        <v>178.93</v>
      </c>
      <c r="U521" s="182">
        <v>3.73</v>
      </c>
      <c r="V521" s="182">
        <v>10</v>
      </c>
      <c r="W521" s="182">
        <v>18.13</v>
      </c>
      <c r="X521" s="229"/>
      <c r="Y521" s="229"/>
    </row>
    <row r="522" spans="1:25" s="46" customFormat="1" ht="14.25" customHeight="1">
      <c r="A522" s="378"/>
      <c r="B522" s="47"/>
      <c r="C522" s="378"/>
      <c r="D522" s="378"/>
      <c r="E522" s="378"/>
      <c r="F522" s="378"/>
      <c r="G522" s="378"/>
      <c r="H522" s="91"/>
      <c r="I522" s="378"/>
      <c r="J522" s="47"/>
      <c r="K522" s="378"/>
      <c r="L522" s="378"/>
      <c r="M522" s="378"/>
      <c r="N522" s="378"/>
      <c r="O522" s="378"/>
      <c r="P522" s="229"/>
      <c r="Q522" s="250" t="s">
        <v>237</v>
      </c>
      <c r="R522" s="181" t="s">
        <v>34</v>
      </c>
      <c r="S522" s="178" t="s">
        <v>7</v>
      </c>
      <c r="T522" s="182">
        <v>27.9</v>
      </c>
      <c r="U522" s="182">
        <v>0.3</v>
      </c>
      <c r="V522" s="182">
        <v>0.02</v>
      </c>
      <c r="W522" s="184">
        <v>6.7</v>
      </c>
      <c r="X522" s="229"/>
      <c r="Y522" s="229"/>
    </row>
    <row r="523" spans="1:25" s="46" customFormat="1" ht="14.25" customHeight="1">
      <c r="A523" s="378"/>
      <c r="B523" s="47"/>
      <c r="C523" s="378"/>
      <c r="D523" s="378"/>
      <c r="E523" s="378"/>
      <c r="F523" s="378"/>
      <c r="G523" s="378"/>
      <c r="H523" s="91"/>
      <c r="I523" s="378"/>
      <c r="J523" s="47"/>
      <c r="K523" s="378"/>
      <c r="L523" s="378"/>
      <c r="M523" s="378"/>
      <c r="N523" s="378"/>
      <c r="O523" s="378"/>
      <c r="P523" s="229"/>
      <c r="Q523" s="250" t="s">
        <v>178</v>
      </c>
      <c r="R523" s="195" t="s">
        <v>1</v>
      </c>
      <c r="S523" s="196">
        <v>30</v>
      </c>
      <c r="T523" s="182">
        <v>63</v>
      </c>
      <c r="U523" s="184">
        <v>1.8</v>
      </c>
      <c r="V523" s="182">
        <v>0.3</v>
      </c>
      <c r="W523" s="184">
        <v>12.9</v>
      </c>
      <c r="X523" s="229"/>
      <c r="Y523" s="229"/>
    </row>
    <row r="524" spans="1:25" s="46" customFormat="1" ht="14.25" customHeight="1">
      <c r="A524" s="378"/>
      <c r="B524" s="47"/>
      <c r="C524" s="378"/>
      <c r="D524" s="378"/>
      <c r="E524" s="378"/>
      <c r="F524" s="378"/>
      <c r="G524" s="378"/>
      <c r="H524" s="91"/>
      <c r="I524" s="378"/>
      <c r="J524" s="47"/>
      <c r="K524" s="378"/>
      <c r="L524" s="378"/>
      <c r="M524" s="378"/>
      <c r="N524" s="378"/>
      <c r="O524" s="378"/>
      <c r="P524" s="229"/>
      <c r="Q524" s="252"/>
      <c r="R524" s="186" t="s">
        <v>8</v>
      </c>
      <c r="S524" s="177">
        <v>737</v>
      </c>
      <c r="T524" s="187">
        <f>SUM(T518:T523)</f>
        <v>670.0500000000001</v>
      </c>
      <c r="U524" s="187">
        <f>SUM(U518:U523)</f>
        <v>14.100000000000001</v>
      </c>
      <c r="V524" s="187">
        <f>SUM(V518:V523)</f>
        <v>21.990000000000002</v>
      </c>
      <c r="W524" s="187">
        <f>SUM(W518:W523)</f>
        <v>105.5</v>
      </c>
      <c r="X524" s="229"/>
      <c r="Y524" s="229"/>
    </row>
    <row r="525" spans="1:25" s="46" customFormat="1" ht="14.25" customHeight="1">
      <c r="A525" s="378"/>
      <c r="B525" s="47"/>
      <c r="C525" s="378"/>
      <c r="D525" s="378"/>
      <c r="E525" s="378"/>
      <c r="F525" s="378"/>
      <c r="G525" s="378"/>
      <c r="H525" s="91"/>
      <c r="I525" s="378"/>
      <c r="J525" s="47"/>
      <c r="K525" s="378"/>
      <c r="L525" s="378"/>
      <c r="M525" s="378"/>
      <c r="N525" s="378"/>
      <c r="O525" s="378"/>
      <c r="P525" s="229"/>
      <c r="Q525" s="213"/>
      <c r="R525" s="192"/>
      <c r="S525" s="193"/>
      <c r="T525" s="220"/>
      <c r="U525" s="220"/>
      <c r="V525" s="220"/>
      <c r="W525" s="220"/>
      <c r="X525" s="229"/>
      <c r="Y525" s="229"/>
    </row>
    <row r="526" spans="1:25" s="46" customFormat="1" ht="14.25" customHeight="1">
      <c r="A526" s="378"/>
      <c r="B526" s="47"/>
      <c r="C526" s="378"/>
      <c r="D526" s="378"/>
      <c r="E526" s="378"/>
      <c r="F526" s="378"/>
      <c r="G526" s="378"/>
      <c r="H526" s="91"/>
      <c r="I526" s="378"/>
      <c r="J526" s="47"/>
      <c r="K526" s="378"/>
      <c r="L526" s="378"/>
      <c r="M526" s="378"/>
      <c r="N526" s="378"/>
      <c r="O526" s="378"/>
      <c r="P526" s="229"/>
      <c r="Q526" s="272"/>
      <c r="R526" s="192"/>
      <c r="S526" s="189"/>
      <c r="T526" s="194"/>
      <c r="U526" s="194"/>
      <c r="V526" s="194"/>
      <c r="W526" s="194"/>
      <c r="X526" s="229"/>
      <c r="Y526" s="229"/>
    </row>
    <row r="527" spans="1:25" s="46" customFormat="1" ht="14.25" customHeight="1">
      <c r="A527" s="378"/>
      <c r="B527" s="47"/>
      <c r="C527" s="378"/>
      <c r="D527" s="378"/>
      <c r="E527" s="378"/>
      <c r="F527" s="378"/>
      <c r="G527" s="378"/>
      <c r="H527" s="91"/>
      <c r="I527" s="378"/>
      <c r="J527" s="47"/>
      <c r="K527" s="378"/>
      <c r="L527" s="378"/>
      <c r="M527" s="378"/>
      <c r="N527" s="378"/>
      <c r="O527" s="378"/>
      <c r="P527" s="229"/>
      <c r="Q527" s="272"/>
      <c r="R527" s="200"/>
      <c r="S527" s="189"/>
      <c r="T527" s="201"/>
      <c r="U527" s="194"/>
      <c r="V527" s="194"/>
      <c r="W527" s="194"/>
      <c r="X527" s="229"/>
      <c r="Y527" s="229"/>
    </row>
    <row r="528" spans="1:25" s="46" customFormat="1" ht="14.25" customHeight="1">
      <c r="A528" s="378"/>
      <c r="B528" s="47"/>
      <c r="C528" s="378"/>
      <c r="D528" s="378"/>
      <c r="E528" s="378"/>
      <c r="F528" s="378"/>
      <c r="G528" s="378"/>
      <c r="H528" s="91"/>
      <c r="I528" s="378"/>
      <c r="J528" s="47"/>
      <c r="K528" s="378"/>
      <c r="L528" s="378"/>
      <c r="M528" s="378"/>
      <c r="N528" s="378"/>
      <c r="O528" s="378"/>
      <c r="P528" s="229"/>
      <c r="Q528" s="272"/>
      <c r="R528" s="200"/>
      <c r="S528" s="189"/>
      <c r="T528" s="194"/>
      <c r="U528" s="194"/>
      <c r="V528" s="194"/>
      <c r="W528" s="194"/>
      <c r="X528" s="229"/>
      <c r="Y528" s="229"/>
    </row>
    <row r="529" spans="1:25" s="46" customFormat="1" ht="14.25" customHeight="1">
      <c r="A529" s="378"/>
      <c r="B529" s="47"/>
      <c r="C529" s="378"/>
      <c r="D529" s="378"/>
      <c r="E529" s="378"/>
      <c r="F529" s="378"/>
      <c r="G529" s="378"/>
      <c r="H529" s="91"/>
      <c r="I529" s="378"/>
      <c r="J529" s="47"/>
      <c r="K529" s="378"/>
      <c r="L529" s="378"/>
      <c r="M529" s="378"/>
      <c r="N529" s="378"/>
      <c r="O529" s="378"/>
      <c r="P529" s="229"/>
      <c r="Q529" s="240"/>
      <c r="R529" s="197" t="s">
        <v>58</v>
      </c>
      <c r="S529" s="198"/>
      <c r="T529" s="199"/>
      <c r="U529" s="199"/>
      <c r="V529" s="199"/>
      <c r="W529" s="199"/>
      <c r="X529" s="229"/>
      <c r="Y529" s="229"/>
    </row>
    <row r="530" spans="1:25" s="46" customFormat="1" ht="14.25" customHeight="1">
      <c r="A530" s="378"/>
      <c r="B530" s="47"/>
      <c r="C530" s="378"/>
      <c r="D530" s="378"/>
      <c r="E530" s="378"/>
      <c r="F530" s="378"/>
      <c r="G530" s="378"/>
      <c r="H530" s="91"/>
      <c r="I530" s="378"/>
      <c r="J530" s="47"/>
      <c r="K530" s="378"/>
      <c r="L530" s="378"/>
      <c r="M530" s="378"/>
      <c r="N530" s="378"/>
      <c r="O530" s="378"/>
      <c r="P530" s="229"/>
      <c r="Q530" s="240"/>
      <c r="R530" s="197" t="s">
        <v>66</v>
      </c>
      <c r="S530" s="198"/>
      <c r="T530" s="199"/>
      <c r="U530" s="199"/>
      <c r="V530" s="199"/>
      <c r="W530" s="199"/>
      <c r="X530" s="229"/>
      <c r="Y530" s="229"/>
    </row>
    <row r="531" spans="1:25" s="46" customFormat="1" ht="14.25" customHeight="1" thickBot="1">
      <c r="A531" s="378"/>
      <c r="B531" s="47"/>
      <c r="C531" s="378"/>
      <c r="D531" s="378"/>
      <c r="E531" s="378"/>
      <c r="F531" s="378"/>
      <c r="G531" s="378"/>
      <c r="H531" s="91"/>
      <c r="I531" s="378"/>
      <c r="J531" s="47"/>
      <c r="K531" s="378"/>
      <c r="L531" s="378"/>
      <c r="M531" s="378"/>
      <c r="N531" s="378"/>
      <c r="O531" s="378"/>
      <c r="P531" s="229"/>
      <c r="Q531" s="240"/>
      <c r="R531" s="200" t="s">
        <v>154</v>
      </c>
      <c r="S531" s="198"/>
      <c r="T531" s="199"/>
      <c r="U531" s="199"/>
      <c r="V531" s="199"/>
      <c r="W531" s="199"/>
      <c r="X531" s="229"/>
      <c r="Y531" s="229"/>
    </row>
    <row r="532" spans="1:25" s="101" customFormat="1" ht="14.25" customHeight="1">
      <c r="A532" s="378"/>
      <c r="B532" s="47"/>
      <c r="C532" s="378"/>
      <c r="D532" s="378"/>
      <c r="E532" s="378"/>
      <c r="F532" s="378"/>
      <c r="G532" s="378"/>
      <c r="H532" s="91"/>
      <c r="I532" s="378"/>
      <c r="J532" s="47"/>
      <c r="K532" s="378"/>
      <c r="L532" s="378"/>
      <c r="M532" s="378"/>
      <c r="N532" s="378"/>
      <c r="O532" s="378"/>
      <c r="P532" s="242"/>
      <c r="Q532" s="509" t="s">
        <v>22</v>
      </c>
      <c r="R532" s="494" t="s">
        <v>23</v>
      </c>
      <c r="S532" s="496" t="s">
        <v>24</v>
      </c>
      <c r="T532" s="498" t="s">
        <v>26</v>
      </c>
      <c r="U532" s="500" t="s">
        <v>25</v>
      </c>
      <c r="V532" s="501"/>
      <c r="W532" s="502"/>
      <c r="X532" s="242"/>
      <c r="Y532" s="242"/>
    </row>
    <row r="533" spans="1:25" s="46" customFormat="1" ht="14.25" customHeight="1" thickBot="1">
      <c r="A533" s="378"/>
      <c r="B533" s="47"/>
      <c r="C533" s="378"/>
      <c r="D533" s="378"/>
      <c r="E533" s="378"/>
      <c r="F533" s="378"/>
      <c r="G533" s="378"/>
      <c r="H533" s="91"/>
      <c r="I533" s="378"/>
      <c r="J533" s="47"/>
      <c r="K533" s="378"/>
      <c r="L533" s="378"/>
      <c r="M533" s="378"/>
      <c r="N533" s="378"/>
      <c r="O533" s="378"/>
      <c r="P533" s="229"/>
      <c r="Q533" s="510"/>
      <c r="R533" s="495"/>
      <c r="S533" s="497"/>
      <c r="T533" s="499"/>
      <c r="U533" s="170" t="s">
        <v>27</v>
      </c>
      <c r="V533" s="170" t="s">
        <v>28</v>
      </c>
      <c r="W533" s="171" t="s">
        <v>29</v>
      </c>
      <c r="X533" s="229"/>
      <c r="Y533" s="229"/>
    </row>
    <row r="534" spans="1:25" s="15" customFormat="1" ht="14.25" customHeight="1" thickBot="1">
      <c r="A534" s="378"/>
      <c r="B534" s="47"/>
      <c r="C534" s="378"/>
      <c r="D534" s="378"/>
      <c r="E534" s="378"/>
      <c r="F534" s="378"/>
      <c r="G534" s="378"/>
      <c r="H534" s="91"/>
      <c r="I534" s="378"/>
      <c r="J534" s="47"/>
      <c r="K534" s="378"/>
      <c r="L534" s="378"/>
      <c r="M534" s="378"/>
      <c r="N534" s="378"/>
      <c r="O534" s="378"/>
      <c r="P534" s="230"/>
      <c r="Q534" s="273">
        <v>1</v>
      </c>
      <c r="R534" s="237">
        <v>2</v>
      </c>
      <c r="S534" s="237">
        <v>3</v>
      </c>
      <c r="T534" s="238">
        <v>7</v>
      </c>
      <c r="U534" s="237">
        <v>4</v>
      </c>
      <c r="V534" s="237">
        <v>5</v>
      </c>
      <c r="W534" s="237">
        <v>6</v>
      </c>
      <c r="X534" s="230"/>
      <c r="Y534" s="230"/>
    </row>
    <row r="535" spans="1:25" s="46" customFormat="1" ht="14.25" customHeight="1">
      <c r="A535" s="378"/>
      <c r="B535" s="47"/>
      <c r="C535" s="378"/>
      <c r="D535" s="378"/>
      <c r="E535" s="378"/>
      <c r="F535" s="378"/>
      <c r="G535" s="378"/>
      <c r="H535" s="91"/>
      <c r="I535" s="378"/>
      <c r="J535" s="47"/>
      <c r="K535" s="378"/>
      <c r="L535" s="378"/>
      <c r="M535" s="378"/>
      <c r="N535" s="378"/>
      <c r="O535" s="378"/>
      <c r="P535" s="229"/>
      <c r="Q535" s="248"/>
      <c r="R535" s="173" t="s">
        <v>67</v>
      </c>
      <c r="S535" s="174"/>
      <c r="T535" s="175"/>
      <c r="U535" s="175"/>
      <c r="V535" s="175"/>
      <c r="W535" s="175"/>
      <c r="X535" s="229"/>
      <c r="Y535" s="229"/>
    </row>
    <row r="536" spans="1:25" s="46" customFormat="1" ht="14.25" customHeight="1">
      <c r="A536" s="378"/>
      <c r="B536" s="47"/>
      <c r="C536" s="378"/>
      <c r="D536" s="378"/>
      <c r="E536" s="378"/>
      <c r="F536" s="378"/>
      <c r="G536" s="378"/>
      <c r="H536" s="91"/>
      <c r="I536" s="378"/>
      <c r="J536" s="47"/>
      <c r="K536" s="378"/>
      <c r="L536" s="378"/>
      <c r="M536" s="378"/>
      <c r="N536" s="378"/>
      <c r="O536" s="378"/>
      <c r="P536" s="229"/>
      <c r="Q536" s="249"/>
      <c r="R536" s="177" t="s">
        <v>157</v>
      </c>
      <c r="S536" s="178"/>
      <c r="T536" s="180"/>
      <c r="U536" s="179"/>
      <c r="V536" s="179"/>
      <c r="W536" s="179"/>
      <c r="X536" s="229"/>
      <c r="Y536" s="229"/>
    </row>
    <row r="537" spans="1:25" s="46" customFormat="1" ht="14.25" customHeight="1">
      <c r="A537" s="378"/>
      <c r="B537" s="47"/>
      <c r="C537" s="378"/>
      <c r="D537" s="378"/>
      <c r="E537" s="378"/>
      <c r="F537" s="378"/>
      <c r="G537" s="378"/>
      <c r="H537" s="91"/>
      <c r="I537" s="378"/>
      <c r="J537" s="47"/>
      <c r="K537" s="378"/>
      <c r="L537" s="378"/>
      <c r="M537" s="378"/>
      <c r="N537" s="378"/>
      <c r="O537" s="378"/>
      <c r="P537" s="229"/>
      <c r="Q537" s="250" t="s">
        <v>196</v>
      </c>
      <c r="R537" s="204" t="s">
        <v>197</v>
      </c>
      <c r="S537" s="178">
        <v>100</v>
      </c>
      <c r="T537" s="182">
        <v>21.6</v>
      </c>
      <c r="U537" s="184">
        <v>1.2</v>
      </c>
      <c r="V537" s="182">
        <v>0.16</v>
      </c>
      <c r="W537" s="184">
        <v>3.8</v>
      </c>
      <c r="X537" s="229"/>
      <c r="Y537" s="229"/>
    </row>
    <row r="538" spans="1:25" s="46" customFormat="1" ht="14.25" customHeight="1">
      <c r="A538" s="378"/>
      <c r="B538" s="47"/>
      <c r="C538" s="378"/>
      <c r="D538" s="378"/>
      <c r="E538" s="378"/>
      <c r="F538" s="378"/>
      <c r="G538" s="378"/>
      <c r="H538" s="91"/>
      <c r="I538" s="378"/>
      <c r="J538" s="47"/>
      <c r="K538" s="378"/>
      <c r="L538" s="378"/>
      <c r="M538" s="378"/>
      <c r="N538" s="378"/>
      <c r="O538" s="378"/>
      <c r="P538" s="229"/>
      <c r="Q538" s="250" t="s">
        <v>330</v>
      </c>
      <c r="R538" s="195" t="s">
        <v>331</v>
      </c>
      <c r="S538" s="196" t="s">
        <v>261</v>
      </c>
      <c r="T538" s="182">
        <v>172.22</v>
      </c>
      <c r="U538" s="182">
        <v>14.3</v>
      </c>
      <c r="V538" s="185">
        <v>11.11</v>
      </c>
      <c r="W538" s="185">
        <v>2.22</v>
      </c>
      <c r="X538" s="229"/>
      <c r="Y538" s="229"/>
    </row>
    <row r="539" spans="1:25" s="46" customFormat="1" ht="14.25" customHeight="1">
      <c r="A539" s="378"/>
      <c r="B539" s="47"/>
      <c r="C539" s="378"/>
      <c r="D539" s="378"/>
      <c r="E539" s="378"/>
      <c r="F539" s="378"/>
      <c r="G539" s="378"/>
      <c r="H539" s="91"/>
      <c r="I539" s="378"/>
      <c r="J539" s="47"/>
      <c r="K539" s="378"/>
      <c r="L539" s="378"/>
      <c r="M539" s="378"/>
      <c r="N539" s="378"/>
      <c r="O539" s="378"/>
      <c r="P539" s="229"/>
      <c r="Q539" s="250" t="s">
        <v>334</v>
      </c>
      <c r="R539" s="183" t="s">
        <v>55</v>
      </c>
      <c r="S539" s="178">
        <v>200</v>
      </c>
      <c r="T539" s="182">
        <v>109.35</v>
      </c>
      <c r="U539" s="184">
        <v>4.13</v>
      </c>
      <c r="V539" s="184">
        <v>8</v>
      </c>
      <c r="W539" s="184">
        <v>26.26</v>
      </c>
      <c r="X539" s="229"/>
      <c r="Y539" s="229"/>
    </row>
    <row r="540" spans="1:25" s="3" customFormat="1" ht="14.25" customHeight="1">
      <c r="A540" s="378"/>
      <c r="B540" s="47"/>
      <c r="C540" s="378"/>
      <c r="D540" s="378"/>
      <c r="E540" s="378"/>
      <c r="F540" s="378"/>
      <c r="G540" s="378"/>
      <c r="H540" s="91"/>
      <c r="I540" s="378"/>
      <c r="J540" s="47"/>
      <c r="K540" s="378"/>
      <c r="L540" s="378"/>
      <c r="M540" s="378"/>
      <c r="N540" s="378"/>
      <c r="O540" s="378"/>
      <c r="P540" s="241"/>
      <c r="Q540" s="250" t="s">
        <v>184</v>
      </c>
      <c r="R540" s="183" t="s">
        <v>44</v>
      </c>
      <c r="S540" s="178">
        <v>200</v>
      </c>
      <c r="T540" s="182">
        <v>26.8</v>
      </c>
      <c r="U540" s="184">
        <v>0.2</v>
      </c>
      <c r="V540" s="184">
        <v>0</v>
      </c>
      <c r="W540" s="182">
        <v>6.5</v>
      </c>
      <c r="X540" s="241"/>
      <c r="Y540" s="241"/>
    </row>
    <row r="541" spans="1:25" s="46" customFormat="1" ht="14.25" customHeight="1">
      <c r="A541" s="378"/>
      <c r="B541" s="47"/>
      <c r="C541" s="378"/>
      <c r="D541" s="378"/>
      <c r="E541" s="378"/>
      <c r="F541" s="378"/>
      <c r="G541" s="378"/>
      <c r="H541" s="91"/>
      <c r="I541" s="378"/>
      <c r="J541" s="47"/>
      <c r="K541" s="378"/>
      <c r="L541" s="378"/>
      <c r="M541" s="378"/>
      <c r="N541" s="378"/>
      <c r="O541" s="378"/>
      <c r="P541" s="229"/>
      <c r="Q541" s="250" t="s">
        <v>178</v>
      </c>
      <c r="R541" s="195" t="s">
        <v>1</v>
      </c>
      <c r="S541" s="196">
        <v>30</v>
      </c>
      <c r="T541" s="182">
        <v>63</v>
      </c>
      <c r="U541" s="184">
        <v>1.8</v>
      </c>
      <c r="V541" s="182">
        <v>0.3</v>
      </c>
      <c r="W541" s="184">
        <v>12.9</v>
      </c>
      <c r="X541" s="229"/>
      <c r="Y541" s="229"/>
    </row>
    <row r="542" spans="1:25" s="46" customFormat="1" ht="14.25" customHeight="1">
      <c r="A542" s="378"/>
      <c r="B542" s="47"/>
      <c r="C542" s="378"/>
      <c r="D542" s="378"/>
      <c r="E542" s="378"/>
      <c r="F542" s="378"/>
      <c r="G542" s="378"/>
      <c r="H542" s="91"/>
      <c r="I542" s="378"/>
      <c r="J542" s="47"/>
      <c r="K542" s="378"/>
      <c r="L542" s="378"/>
      <c r="M542" s="378"/>
      <c r="N542" s="378"/>
      <c r="O542" s="378"/>
      <c r="P542" s="229"/>
      <c r="Q542" s="250"/>
      <c r="R542" s="186" t="s">
        <v>8</v>
      </c>
      <c r="S542" s="177">
        <v>630</v>
      </c>
      <c r="T542" s="187">
        <f>SUM(T537:T541)</f>
        <v>392.96999999999997</v>
      </c>
      <c r="U542" s="187">
        <f>SUM(U537:U541)</f>
        <v>21.63</v>
      </c>
      <c r="V542" s="187">
        <f>SUM(V537:V541)</f>
        <v>19.57</v>
      </c>
      <c r="W542" s="187">
        <f>SUM(W537:W541)</f>
        <v>51.68</v>
      </c>
      <c r="X542" s="229"/>
      <c r="Y542" s="229"/>
    </row>
    <row r="543" spans="1:25" s="46" customFormat="1" ht="14.25" customHeight="1">
      <c r="A543" s="378"/>
      <c r="B543" s="47"/>
      <c r="C543" s="378"/>
      <c r="D543" s="378"/>
      <c r="E543" s="378"/>
      <c r="F543" s="378"/>
      <c r="G543" s="378"/>
      <c r="H543" s="91"/>
      <c r="I543" s="378"/>
      <c r="J543" s="47"/>
      <c r="K543" s="378"/>
      <c r="L543" s="378"/>
      <c r="M543" s="378"/>
      <c r="N543" s="378"/>
      <c r="O543" s="378"/>
      <c r="P543" s="229"/>
      <c r="Q543" s="276"/>
      <c r="R543" s="193"/>
      <c r="S543" s="189"/>
      <c r="T543" s="222"/>
      <c r="U543" s="222"/>
      <c r="V543" s="222"/>
      <c r="W543" s="222"/>
      <c r="X543" s="229"/>
      <c r="Y543" s="229"/>
    </row>
    <row r="544" spans="1:25" s="46" customFormat="1" ht="14.25" customHeight="1">
      <c r="A544" s="378"/>
      <c r="B544" s="47"/>
      <c r="C544" s="378"/>
      <c r="D544" s="378"/>
      <c r="E544" s="378"/>
      <c r="F544" s="378"/>
      <c r="G544" s="378"/>
      <c r="H544" s="91"/>
      <c r="I544" s="378"/>
      <c r="J544" s="47"/>
      <c r="K544" s="378"/>
      <c r="L544" s="378"/>
      <c r="M544" s="378"/>
      <c r="N544" s="378"/>
      <c r="O544" s="378"/>
      <c r="P544" s="229"/>
      <c r="Q544" s="272"/>
      <c r="R544" s="188"/>
      <c r="S544" s="189"/>
      <c r="T544" s="191"/>
      <c r="U544" s="190"/>
      <c r="V544" s="190"/>
      <c r="W544" s="190"/>
      <c r="X544" s="229"/>
      <c r="Y544" s="229"/>
    </row>
    <row r="545" spans="1:25" s="46" customFormat="1" ht="14.25" customHeight="1">
      <c r="A545" s="378"/>
      <c r="B545" s="47"/>
      <c r="C545" s="378"/>
      <c r="D545" s="378"/>
      <c r="E545" s="378"/>
      <c r="F545" s="378"/>
      <c r="G545" s="378"/>
      <c r="H545" s="91"/>
      <c r="I545" s="378"/>
      <c r="J545" s="47"/>
      <c r="K545" s="378"/>
      <c r="L545" s="378"/>
      <c r="M545" s="378"/>
      <c r="N545" s="378"/>
      <c r="O545" s="378"/>
      <c r="P545" s="229"/>
      <c r="Q545" s="240"/>
      <c r="R545" s="197"/>
      <c r="S545" s="198"/>
      <c r="T545" s="199"/>
      <c r="U545" s="199"/>
      <c r="V545" s="199"/>
      <c r="W545" s="199"/>
      <c r="X545" s="229"/>
      <c r="Y545" s="229"/>
    </row>
    <row r="546" spans="1:25" s="3" customFormat="1" ht="14.25" customHeight="1">
      <c r="A546" s="378"/>
      <c r="B546" s="47"/>
      <c r="C546" s="378"/>
      <c r="D546" s="378"/>
      <c r="E546" s="378"/>
      <c r="F546" s="378"/>
      <c r="G546" s="378"/>
      <c r="H546" s="91"/>
      <c r="I546" s="378"/>
      <c r="J546" s="47"/>
      <c r="K546" s="378"/>
      <c r="L546" s="378"/>
      <c r="M546" s="378"/>
      <c r="N546" s="378"/>
      <c r="O546" s="378"/>
      <c r="P546" s="241"/>
      <c r="Q546" s="240"/>
      <c r="R546" s="197"/>
      <c r="S546" s="198"/>
      <c r="T546" s="199"/>
      <c r="U546" s="199"/>
      <c r="V546" s="199"/>
      <c r="W546" s="199"/>
      <c r="X546" s="241"/>
      <c r="Y546" s="241"/>
    </row>
    <row r="547" spans="1:25" s="46" customFormat="1" ht="14.25" customHeight="1">
      <c r="A547" s="378"/>
      <c r="B547" s="47"/>
      <c r="C547" s="378"/>
      <c r="D547" s="378"/>
      <c r="E547" s="378"/>
      <c r="F547" s="378"/>
      <c r="G547" s="378"/>
      <c r="H547" s="91"/>
      <c r="I547" s="378"/>
      <c r="J547" s="47"/>
      <c r="K547" s="378"/>
      <c r="L547" s="378"/>
      <c r="M547" s="378"/>
      <c r="N547" s="378"/>
      <c r="O547" s="378"/>
      <c r="P547" s="229"/>
      <c r="Q547" s="240"/>
      <c r="R547" s="197" t="s">
        <v>58</v>
      </c>
      <c r="S547" s="198"/>
      <c r="T547" s="199"/>
      <c r="U547" s="199"/>
      <c r="V547" s="199"/>
      <c r="W547" s="199"/>
      <c r="X547" s="229"/>
      <c r="Y547" s="229"/>
    </row>
    <row r="548" spans="1:25" s="46" customFormat="1" ht="14.25" customHeight="1">
      <c r="A548" s="378"/>
      <c r="B548" s="47"/>
      <c r="C548" s="378"/>
      <c r="D548" s="378"/>
      <c r="E548" s="378"/>
      <c r="F548" s="378"/>
      <c r="G548" s="378"/>
      <c r="H548" s="91"/>
      <c r="I548" s="378"/>
      <c r="J548" s="47"/>
      <c r="K548" s="378"/>
      <c r="L548" s="378"/>
      <c r="M548" s="378"/>
      <c r="N548" s="378"/>
      <c r="O548" s="378"/>
      <c r="P548" s="229"/>
      <c r="Q548" s="240"/>
      <c r="R548" s="197" t="s">
        <v>69</v>
      </c>
      <c r="S548" s="198"/>
      <c r="T548" s="199"/>
      <c r="U548" s="199"/>
      <c r="V548" s="199"/>
      <c r="W548" s="199"/>
      <c r="X548" s="229"/>
      <c r="Y548" s="229"/>
    </row>
    <row r="549" spans="1:25" s="106" customFormat="1" ht="14.25" customHeight="1" thickBot="1">
      <c r="A549" s="378"/>
      <c r="B549" s="47"/>
      <c r="C549" s="378"/>
      <c r="D549" s="378"/>
      <c r="E549" s="378"/>
      <c r="F549" s="378"/>
      <c r="G549" s="378"/>
      <c r="H549" s="91"/>
      <c r="I549" s="378"/>
      <c r="J549" s="47"/>
      <c r="K549" s="378"/>
      <c r="L549" s="378"/>
      <c r="M549" s="378"/>
      <c r="N549" s="378"/>
      <c r="O549" s="378"/>
      <c r="P549" s="229"/>
      <c r="Q549" s="240"/>
      <c r="R549" s="200" t="s">
        <v>154</v>
      </c>
      <c r="S549" s="198"/>
      <c r="T549" s="199"/>
      <c r="U549" s="199"/>
      <c r="V549" s="199"/>
      <c r="W549" s="199"/>
      <c r="X549" s="229"/>
      <c r="Y549" s="229"/>
    </row>
    <row r="550" spans="1:25" s="106" customFormat="1" ht="14.25" customHeight="1">
      <c r="A550" s="378"/>
      <c r="B550" s="47"/>
      <c r="C550" s="378"/>
      <c r="D550" s="378"/>
      <c r="E550" s="378"/>
      <c r="F550" s="378"/>
      <c r="G550" s="378"/>
      <c r="H550" s="91"/>
      <c r="I550" s="378"/>
      <c r="J550" s="47"/>
      <c r="K550" s="378"/>
      <c r="L550" s="378"/>
      <c r="M550" s="378"/>
      <c r="N550" s="378"/>
      <c r="O550" s="378"/>
      <c r="P550" s="229"/>
      <c r="Q550" s="264" t="s">
        <v>22</v>
      </c>
      <c r="R550" s="164" t="s">
        <v>23</v>
      </c>
      <c r="S550" s="163" t="s">
        <v>24</v>
      </c>
      <c r="T550" s="507" t="s">
        <v>26</v>
      </c>
      <c r="U550" s="500" t="s">
        <v>25</v>
      </c>
      <c r="V550" s="501"/>
      <c r="W550" s="502"/>
      <c r="X550" s="229"/>
      <c r="Y550" s="229"/>
    </row>
    <row r="551" spans="1:25" s="106" customFormat="1" ht="14.25" customHeight="1" thickBot="1">
      <c r="A551" s="378"/>
      <c r="B551" s="47"/>
      <c r="C551" s="378"/>
      <c r="D551" s="378"/>
      <c r="E551" s="378"/>
      <c r="F551" s="378"/>
      <c r="G551" s="378"/>
      <c r="H551" s="91"/>
      <c r="I551" s="378"/>
      <c r="J551" s="47"/>
      <c r="K551" s="378"/>
      <c r="L551" s="378"/>
      <c r="M551" s="378"/>
      <c r="N551" s="378"/>
      <c r="O551" s="378"/>
      <c r="P551" s="229"/>
      <c r="Q551" s="265"/>
      <c r="R551" s="169"/>
      <c r="S551" s="168"/>
      <c r="T551" s="508"/>
      <c r="U551" s="170" t="s">
        <v>27</v>
      </c>
      <c r="V551" s="170" t="s">
        <v>28</v>
      </c>
      <c r="W551" s="171" t="s">
        <v>29</v>
      </c>
      <c r="X551" s="229"/>
      <c r="Y551" s="229"/>
    </row>
    <row r="552" spans="1:25" s="106" customFormat="1" ht="14.25" customHeight="1" thickBot="1">
      <c r="A552" s="378"/>
      <c r="B552" s="47"/>
      <c r="C552" s="378"/>
      <c r="D552" s="378"/>
      <c r="E552" s="378"/>
      <c r="F552" s="378"/>
      <c r="G552" s="378"/>
      <c r="H552" s="91"/>
      <c r="I552" s="378"/>
      <c r="J552" s="47"/>
      <c r="K552" s="378"/>
      <c r="L552" s="378"/>
      <c r="M552" s="378"/>
      <c r="N552" s="378"/>
      <c r="O552" s="378"/>
      <c r="P552" s="229"/>
      <c r="Q552" s="273">
        <v>1</v>
      </c>
      <c r="R552" s="237">
        <v>2</v>
      </c>
      <c r="S552" s="237">
        <v>3</v>
      </c>
      <c r="T552" s="238">
        <v>7</v>
      </c>
      <c r="U552" s="237">
        <v>4</v>
      </c>
      <c r="V552" s="237">
        <v>5</v>
      </c>
      <c r="W552" s="237">
        <v>6</v>
      </c>
      <c r="X552" s="229"/>
      <c r="Y552" s="229"/>
    </row>
    <row r="553" spans="1:25" s="106" customFormat="1" ht="14.25" customHeight="1">
      <c r="A553" s="378"/>
      <c r="B553" s="47"/>
      <c r="C553" s="378"/>
      <c r="D553" s="378"/>
      <c r="E553" s="378"/>
      <c r="F553" s="378"/>
      <c r="G553" s="378"/>
      <c r="H553" s="91"/>
      <c r="I553" s="378"/>
      <c r="J553" s="47"/>
      <c r="K553" s="378"/>
      <c r="L553" s="378"/>
      <c r="M553" s="378"/>
      <c r="N553" s="378"/>
      <c r="O553" s="378"/>
      <c r="P553" s="229"/>
      <c r="Q553" s="248"/>
      <c r="R553" s="173" t="s">
        <v>70</v>
      </c>
      <c r="S553" s="174"/>
      <c r="T553" s="175"/>
      <c r="U553" s="175"/>
      <c r="V553" s="175"/>
      <c r="W553" s="175"/>
      <c r="X553" s="229"/>
      <c r="Y553" s="229"/>
    </row>
    <row r="554" spans="1:25" s="106" customFormat="1" ht="14.25" customHeight="1">
      <c r="A554" s="378"/>
      <c r="B554" s="47"/>
      <c r="C554" s="378"/>
      <c r="D554" s="378"/>
      <c r="E554" s="378"/>
      <c r="F554" s="378"/>
      <c r="G554" s="378"/>
      <c r="H554" s="91"/>
      <c r="I554" s="378"/>
      <c r="J554" s="47"/>
      <c r="K554" s="378"/>
      <c r="L554" s="378"/>
      <c r="M554" s="378"/>
      <c r="N554" s="378"/>
      <c r="O554" s="378"/>
      <c r="P554" s="229"/>
      <c r="Q554" s="249"/>
      <c r="R554" s="177" t="s">
        <v>157</v>
      </c>
      <c r="S554" s="178"/>
      <c r="T554" s="180"/>
      <c r="U554" s="179"/>
      <c r="V554" s="179"/>
      <c r="W554" s="179"/>
      <c r="X554" s="229"/>
      <c r="Y554" s="229"/>
    </row>
    <row r="555" spans="1:25" s="106" customFormat="1" ht="14.25" customHeight="1">
      <c r="A555" s="378"/>
      <c r="B555" s="47"/>
      <c r="C555" s="378"/>
      <c r="D555" s="378"/>
      <c r="E555" s="378"/>
      <c r="F555" s="378"/>
      <c r="G555" s="378"/>
      <c r="H555" s="91"/>
      <c r="I555" s="378"/>
      <c r="J555" s="47"/>
      <c r="K555" s="378"/>
      <c r="L555" s="378"/>
      <c r="M555" s="378"/>
      <c r="N555" s="378"/>
      <c r="O555" s="378"/>
      <c r="P555" s="229"/>
      <c r="Q555" s="250" t="s">
        <v>178</v>
      </c>
      <c r="R555" s="181" t="s">
        <v>161</v>
      </c>
      <c r="S555" s="178">
        <v>100</v>
      </c>
      <c r="T555" s="182">
        <v>58</v>
      </c>
      <c r="U555" s="184">
        <v>0.9</v>
      </c>
      <c r="V555" s="182">
        <v>6</v>
      </c>
      <c r="W555" s="184">
        <v>9.9</v>
      </c>
      <c r="X555" s="229"/>
      <c r="Y555" s="229"/>
    </row>
    <row r="556" spans="1:25" s="106" customFormat="1" ht="14.25" customHeight="1">
      <c r="A556" s="378"/>
      <c r="B556" s="47"/>
      <c r="C556" s="378"/>
      <c r="D556" s="378"/>
      <c r="E556" s="378"/>
      <c r="F556" s="378"/>
      <c r="G556" s="378"/>
      <c r="H556" s="91"/>
      <c r="I556" s="378"/>
      <c r="J556" s="47"/>
      <c r="K556" s="378"/>
      <c r="L556" s="378"/>
      <c r="M556" s="378"/>
      <c r="N556" s="378"/>
      <c r="O556" s="378"/>
      <c r="P556" s="229"/>
      <c r="Q556" s="250" t="s">
        <v>185</v>
      </c>
      <c r="R556" s="183" t="s">
        <v>186</v>
      </c>
      <c r="S556" s="178">
        <v>150</v>
      </c>
      <c r="T556" s="182">
        <v>70.5</v>
      </c>
      <c r="U556" s="182">
        <v>0.6</v>
      </c>
      <c r="V556" s="182">
        <v>0.6</v>
      </c>
      <c r="W556" s="182">
        <v>14.7</v>
      </c>
      <c r="X556" s="229"/>
      <c r="Y556" s="229"/>
    </row>
    <row r="557" spans="1:25" s="106" customFormat="1" ht="14.25" customHeight="1">
      <c r="A557" s="378"/>
      <c r="B557" s="47"/>
      <c r="C557" s="378"/>
      <c r="D557" s="378"/>
      <c r="E557" s="378"/>
      <c r="F557" s="378"/>
      <c r="G557" s="378"/>
      <c r="H557" s="91"/>
      <c r="I557" s="378"/>
      <c r="J557" s="47"/>
      <c r="K557" s="378"/>
      <c r="L557" s="378"/>
      <c r="M557" s="378"/>
      <c r="N557" s="378"/>
      <c r="O557" s="378"/>
      <c r="P557" s="229"/>
      <c r="Q557" s="250" t="s">
        <v>183</v>
      </c>
      <c r="R557" s="183" t="s">
        <v>204</v>
      </c>
      <c r="S557" s="178">
        <v>100</v>
      </c>
      <c r="T557" s="182">
        <v>301.73</v>
      </c>
      <c r="U557" s="182">
        <v>18.26</v>
      </c>
      <c r="V557" s="182">
        <v>18.13</v>
      </c>
      <c r="W557" s="182">
        <v>16.22</v>
      </c>
      <c r="X557" s="229"/>
      <c r="Y557" s="229"/>
    </row>
    <row r="558" spans="1:25" s="106" customFormat="1" ht="14.25" customHeight="1">
      <c r="A558" s="378"/>
      <c r="B558" s="47"/>
      <c r="C558" s="378"/>
      <c r="D558" s="378"/>
      <c r="E558" s="378"/>
      <c r="F558" s="378"/>
      <c r="G558" s="378"/>
      <c r="H558" s="91"/>
      <c r="I558" s="378"/>
      <c r="J558" s="47"/>
      <c r="K558" s="378"/>
      <c r="L558" s="378"/>
      <c r="M558" s="378"/>
      <c r="N558" s="378"/>
      <c r="O558" s="378"/>
      <c r="P558" s="229"/>
      <c r="Q558" s="250" t="s">
        <v>189</v>
      </c>
      <c r="R558" s="183" t="s">
        <v>6</v>
      </c>
      <c r="S558" s="178">
        <v>200</v>
      </c>
      <c r="T558" s="182">
        <v>278.27</v>
      </c>
      <c r="U558" s="182">
        <v>4.8</v>
      </c>
      <c r="V558" s="182">
        <v>7.2</v>
      </c>
      <c r="W558" s="182">
        <v>48.53</v>
      </c>
      <c r="X558" s="229"/>
      <c r="Y558" s="229"/>
    </row>
    <row r="559" spans="1:25" s="106" customFormat="1" ht="14.25" customHeight="1">
      <c r="A559" s="378"/>
      <c r="B559" s="47"/>
      <c r="C559" s="378"/>
      <c r="D559" s="378"/>
      <c r="E559" s="378"/>
      <c r="F559" s="378"/>
      <c r="G559" s="378"/>
      <c r="H559" s="91"/>
      <c r="I559" s="378"/>
      <c r="J559" s="47"/>
      <c r="K559" s="378"/>
      <c r="L559" s="378"/>
      <c r="M559" s="378"/>
      <c r="N559" s="378"/>
      <c r="O559" s="378"/>
      <c r="P559" s="229"/>
      <c r="Q559" s="250" t="s">
        <v>190</v>
      </c>
      <c r="R559" s="183" t="s">
        <v>228</v>
      </c>
      <c r="S559" s="178">
        <v>200</v>
      </c>
      <c r="T559" s="182">
        <v>26.8</v>
      </c>
      <c r="U559" s="182">
        <v>0.2</v>
      </c>
      <c r="V559" s="182">
        <v>0</v>
      </c>
      <c r="W559" s="182">
        <v>6.5</v>
      </c>
      <c r="X559" s="229"/>
      <c r="Y559" s="229"/>
    </row>
    <row r="560" spans="1:25" s="106" customFormat="1" ht="14.25" customHeight="1">
      <c r="A560" s="378"/>
      <c r="B560" s="47"/>
      <c r="C560" s="378"/>
      <c r="D560" s="378"/>
      <c r="E560" s="378"/>
      <c r="F560" s="378"/>
      <c r="G560" s="378"/>
      <c r="H560" s="91"/>
      <c r="I560" s="378"/>
      <c r="J560" s="47"/>
      <c r="K560" s="378"/>
      <c r="L560" s="378"/>
      <c r="M560" s="378"/>
      <c r="N560" s="378"/>
      <c r="O560" s="378"/>
      <c r="P560" s="229"/>
      <c r="Q560" s="250" t="s">
        <v>178</v>
      </c>
      <c r="R560" s="195" t="s">
        <v>1</v>
      </c>
      <c r="S560" s="196">
        <v>30</v>
      </c>
      <c r="T560" s="182">
        <v>63</v>
      </c>
      <c r="U560" s="184">
        <v>1.8</v>
      </c>
      <c r="V560" s="182">
        <v>0.3</v>
      </c>
      <c r="W560" s="184">
        <v>12.9</v>
      </c>
      <c r="X560" s="229"/>
      <c r="Y560" s="229"/>
    </row>
    <row r="561" spans="1:25" s="106" customFormat="1" ht="14.25" customHeight="1">
      <c r="A561" s="378"/>
      <c r="B561" s="47"/>
      <c r="C561" s="378"/>
      <c r="D561" s="378"/>
      <c r="E561" s="378"/>
      <c r="F561" s="378"/>
      <c r="G561" s="378"/>
      <c r="H561" s="91"/>
      <c r="I561" s="378"/>
      <c r="J561" s="47"/>
      <c r="K561" s="378"/>
      <c r="L561" s="378"/>
      <c r="M561" s="378"/>
      <c r="N561" s="378"/>
      <c r="O561" s="378"/>
      <c r="P561" s="229"/>
      <c r="Q561" s="252"/>
      <c r="R561" s="186" t="s">
        <v>8</v>
      </c>
      <c r="S561" s="177">
        <f>SUM(S555:S560)</f>
        <v>780</v>
      </c>
      <c r="T561" s="187">
        <f>SUM(T555:T560)</f>
        <v>798.3</v>
      </c>
      <c r="U561" s="187">
        <f>SUM(U555:U560)</f>
        <v>26.560000000000002</v>
      </c>
      <c r="V561" s="187">
        <f>SUM(V555:V560)</f>
        <v>32.23</v>
      </c>
      <c r="W561" s="187">
        <f>SUM(W555:W560)</f>
        <v>108.75</v>
      </c>
      <c r="X561" s="229"/>
      <c r="Y561" s="229"/>
    </row>
    <row r="562" spans="1:25" s="106" customFormat="1" ht="14.25" customHeight="1">
      <c r="A562" s="378"/>
      <c r="B562" s="47"/>
      <c r="C562" s="378"/>
      <c r="D562" s="378"/>
      <c r="E562" s="378"/>
      <c r="F562" s="378"/>
      <c r="G562" s="378"/>
      <c r="H562" s="91"/>
      <c r="I562" s="378"/>
      <c r="J562" s="47"/>
      <c r="K562" s="378"/>
      <c r="L562" s="378"/>
      <c r="M562" s="378"/>
      <c r="N562" s="378"/>
      <c r="O562" s="378"/>
      <c r="P562" s="232"/>
      <c r="Q562" s="272"/>
      <c r="R562" s="200"/>
      <c r="S562" s="189"/>
      <c r="T562" s="225"/>
      <c r="U562" s="191"/>
      <c r="V562" s="191"/>
      <c r="W562" s="190"/>
      <c r="X562" s="229"/>
      <c r="Y562" s="229"/>
    </row>
    <row r="563" spans="1:25" s="106" customFormat="1" ht="14.25" customHeight="1">
      <c r="A563" s="378"/>
      <c r="B563" s="47"/>
      <c r="C563" s="378"/>
      <c r="D563" s="378"/>
      <c r="E563" s="378"/>
      <c r="F563" s="378"/>
      <c r="G563" s="378"/>
      <c r="H563" s="91"/>
      <c r="I563" s="378"/>
      <c r="J563" s="47"/>
      <c r="K563" s="378"/>
      <c r="L563" s="378"/>
      <c r="M563" s="378"/>
      <c r="N563" s="378"/>
      <c r="O563" s="378"/>
      <c r="P563" s="232"/>
      <c r="Q563" s="240"/>
      <c r="R563" s="197" t="s">
        <v>58</v>
      </c>
      <c r="S563" s="198"/>
      <c r="T563" s="199"/>
      <c r="U563" s="199"/>
      <c r="V563" s="199"/>
      <c r="W563" s="199"/>
      <c r="X563" s="229"/>
      <c r="Y563" s="229"/>
    </row>
    <row r="564" spans="1:25" s="106" customFormat="1" ht="14.25" customHeight="1">
      <c r="A564" s="378"/>
      <c r="B564" s="47"/>
      <c r="C564" s="378"/>
      <c r="D564" s="378"/>
      <c r="E564" s="378"/>
      <c r="F564" s="378"/>
      <c r="G564" s="378"/>
      <c r="H564" s="91"/>
      <c r="I564" s="378"/>
      <c r="J564" s="47"/>
      <c r="K564" s="378"/>
      <c r="L564" s="378"/>
      <c r="M564" s="378"/>
      <c r="N564" s="378"/>
      <c r="O564" s="378"/>
      <c r="P564" s="229"/>
      <c r="Q564" s="240"/>
      <c r="R564" s="197" t="s">
        <v>72</v>
      </c>
      <c r="S564" s="198"/>
      <c r="T564" s="199"/>
      <c r="U564" s="199"/>
      <c r="V564" s="199"/>
      <c r="W564" s="199"/>
      <c r="X564" s="229"/>
      <c r="Y564" s="229"/>
    </row>
    <row r="565" spans="1:25" s="106" customFormat="1" ht="14.25" customHeight="1" thickBot="1">
      <c r="A565" s="378"/>
      <c r="B565" s="47"/>
      <c r="C565" s="378"/>
      <c r="D565" s="378"/>
      <c r="E565" s="378"/>
      <c r="F565" s="378"/>
      <c r="G565" s="378"/>
      <c r="H565" s="91"/>
      <c r="I565" s="378"/>
      <c r="J565" s="47"/>
      <c r="K565" s="378"/>
      <c r="L565" s="378"/>
      <c r="M565" s="378"/>
      <c r="N565" s="378"/>
      <c r="O565" s="378"/>
      <c r="P565" s="229"/>
      <c r="Q565" s="240"/>
      <c r="R565" s="200" t="s">
        <v>154</v>
      </c>
      <c r="S565" s="198"/>
      <c r="T565" s="199"/>
      <c r="U565" s="199"/>
      <c r="V565" s="199"/>
      <c r="W565" s="199"/>
      <c r="X565" s="229"/>
      <c r="Y565" s="229"/>
    </row>
    <row r="566" spans="1:25" s="107" customFormat="1" ht="14.25" customHeight="1">
      <c r="A566" s="378"/>
      <c r="B566" s="47"/>
      <c r="C566" s="378"/>
      <c r="D566" s="378"/>
      <c r="E566" s="378"/>
      <c r="F566" s="378"/>
      <c r="G566" s="378"/>
      <c r="H566" s="91"/>
      <c r="I566" s="378"/>
      <c r="J566" s="47"/>
      <c r="K566" s="378"/>
      <c r="L566" s="378"/>
      <c r="M566" s="378"/>
      <c r="N566" s="378"/>
      <c r="O566" s="378"/>
      <c r="P566" s="242"/>
      <c r="Q566" s="509" t="s">
        <v>22</v>
      </c>
      <c r="R566" s="494" t="s">
        <v>23</v>
      </c>
      <c r="S566" s="496" t="s">
        <v>24</v>
      </c>
      <c r="T566" s="498" t="s">
        <v>26</v>
      </c>
      <c r="U566" s="500" t="s">
        <v>25</v>
      </c>
      <c r="V566" s="501"/>
      <c r="W566" s="502"/>
      <c r="X566" s="242"/>
      <c r="Y566" s="242"/>
    </row>
    <row r="567" spans="1:25" s="106" customFormat="1" ht="14.25" customHeight="1" thickBot="1">
      <c r="A567" s="378"/>
      <c r="B567" s="47"/>
      <c r="C567" s="378"/>
      <c r="D567" s="378"/>
      <c r="E567" s="378"/>
      <c r="F567" s="378"/>
      <c r="G567" s="378"/>
      <c r="H567" s="91"/>
      <c r="I567" s="378"/>
      <c r="J567" s="47"/>
      <c r="K567" s="378"/>
      <c r="L567" s="378"/>
      <c r="M567" s="378"/>
      <c r="N567" s="378"/>
      <c r="O567" s="378"/>
      <c r="P567" s="229"/>
      <c r="Q567" s="510"/>
      <c r="R567" s="495"/>
      <c r="S567" s="497"/>
      <c r="T567" s="499"/>
      <c r="U567" s="170" t="s">
        <v>27</v>
      </c>
      <c r="V567" s="170" t="s">
        <v>28</v>
      </c>
      <c r="W567" s="171" t="s">
        <v>29</v>
      </c>
      <c r="X567" s="229"/>
      <c r="Y567" s="229"/>
    </row>
    <row r="568" spans="1:25" s="108" customFormat="1" ht="14.25" customHeight="1" thickBot="1">
      <c r="A568" s="378"/>
      <c r="B568" s="47"/>
      <c r="C568" s="378"/>
      <c r="D568" s="378"/>
      <c r="E568" s="378"/>
      <c r="F568" s="378"/>
      <c r="G568" s="378"/>
      <c r="H568" s="91"/>
      <c r="I568" s="378"/>
      <c r="J568" s="47"/>
      <c r="K568" s="378"/>
      <c r="L568" s="378"/>
      <c r="M568" s="378"/>
      <c r="N568" s="378"/>
      <c r="O568" s="378"/>
      <c r="P568" s="230"/>
      <c r="Q568" s="273">
        <v>1</v>
      </c>
      <c r="R568" s="237">
        <v>2</v>
      </c>
      <c r="S568" s="237">
        <v>3</v>
      </c>
      <c r="T568" s="238">
        <v>7</v>
      </c>
      <c r="U568" s="237">
        <v>4</v>
      </c>
      <c r="V568" s="237">
        <v>5</v>
      </c>
      <c r="W568" s="237">
        <v>6</v>
      </c>
      <c r="X568" s="230"/>
      <c r="Y568" s="230"/>
    </row>
    <row r="569" spans="1:25" s="106" customFormat="1" ht="14.25" customHeight="1">
      <c r="A569" s="378"/>
      <c r="B569" s="47"/>
      <c r="C569" s="378"/>
      <c r="D569" s="378"/>
      <c r="E569" s="378"/>
      <c r="F569" s="378"/>
      <c r="G569" s="378"/>
      <c r="H569" s="91"/>
      <c r="I569" s="378"/>
      <c r="J569" s="47"/>
      <c r="K569" s="378"/>
      <c r="L569" s="378"/>
      <c r="M569" s="378"/>
      <c r="N569" s="378"/>
      <c r="O569" s="378"/>
      <c r="P569" s="229"/>
      <c r="Q569" s="248"/>
      <c r="R569" s="173" t="s">
        <v>73</v>
      </c>
      <c r="S569" s="174"/>
      <c r="T569" s="175"/>
      <c r="U569" s="175"/>
      <c r="V569" s="175"/>
      <c r="W569" s="175"/>
      <c r="X569" s="229"/>
      <c r="Y569" s="229"/>
    </row>
    <row r="570" spans="1:25" s="106" customFormat="1" ht="14.25" customHeight="1">
      <c r="A570" s="378"/>
      <c r="B570" s="47"/>
      <c r="C570" s="378"/>
      <c r="D570" s="378"/>
      <c r="E570" s="378"/>
      <c r="F570" s="378"/>
      <c r="G570" s="378"/>
      <c r="H570" s="91"/>
      <c r="I570" s="378"/>
      <c r="J570" s="47"/>
      <c r="K570" s="378"/>
      <c r="L570" s="378"/>
      <c r="M570" s="378"/>
      <c r="N570" s="378"/>
      <c r="O570" s="378"/>
      <c r="P570" s="229"/>
      <c r="Q570" s="249"/>
      <c r="R570" s="177" t="s">
        <v>157</v>
      </c>
      <c r="S570" s="178"/>
      <c r="T570" s="180"/>
      <c r="U570" s="179"/>
      <c r="V570" s="179"/>
      <c r="W570" s="179"/>
      <c r="X570" s="229"/>
      <c r="Y570" s="229"/>
    </row>
    <row r="571" spans="1:25" s="106" customFormat="1" ht="14.25" customHeight="1">
      <c r="A571" s="378"/>
      <c r="B571" s="47"/>
      <c r="C571" s="378"/>
      <c r="D571" s="378"/>
      <c r="E571" s="378"/>
      <c r="F571" s="378"/>
      <c r="G571" s="378"/>
      <c r="H571" s="91"/>
      <c r="I571" s="378"/>
      <c r="J571" s="47"/>
      <c r="K571" s="378"/>
      <c r="L571" s="378"/>
      <c r="M571" s="378"/>
      <c r="N571" s="378"/>
      <c r="O571" s="378"/>
      <c r="P571" s="229"/>
      <c r="Q571" s="250" t="s">
        <v>198</v>
      </c>
      <c r="R571" s="181" t="s">
        <v>179</v>
      </c>
      <c r="S571" s="178">
        <v>100</v>
      </c>
      <c r="T571" s="182">
        <v>53</v>
      </c>
      <c r="U571" s="182">
        <v>0.8</v>
      </c>
      <c r="V571" s="182">
        <v>0.3</v>
      </c>
      <c r="W571" s="182">
        <v>11.5</v>
      </c>
      <c r="X571" s="229"/>
      <c r="Y571" s="229"/>
    </row>
    <row r="572" spans="1:25" s="106" customFormat="1" ht="14.25" customHeight="1">
      <c r="A572" s="378"/>
      <c r="B572" s="47"/>
      <c r="C572" s="378"/>
      <c r="D572" s="378"/>
      <c r="E572" s="378"/>
      <c r="F572" s="378"/>
      <c r="G572" s="378"/>
      <c r="H572" s="91"/>
      <c r="I572" s="378"/>
      <c r="J572" s="47"/>
      <c r="K572" s="378"/>
      <c r="L572" s="378"/>
      <c r="M572" s="378"/>
      <c r="N572" s="378"/>
      <c r="O572" s="378"/>
      <c r="P572" s="229"/>
      <c r="Q572" s="250" t="s">
        <v>181</v>
      </c>
      <c r="R572" s="183" t="s">
        <v>160</v>
      </c>
      <c r="S572" s="178">
        <v>100</v>
      </c>
      <c r="T572" s="182">
        <v>14.17</v>
      </c>
      <c r="U572" s="184">
        <v>0.8</v>
      </c>
      <c r="V572" s="182">
        <v>0</v>
      </c>
      <c r="W572" s="184">
        <v>3.8</v>
      </c>
      <c r="X572" s="229"/>
      <c r="Y572" s="229"/>
    </row>
    <row r="573" spans="1:25" s="106" customFormat="1" ht="14.25" customHeight="1">
      <c r="A573" s="378"/>
      <c r="B573" s="47"/>
      <c r="C573" s="378"/>
      <c r="D573" s="378"/>
      <c r="E573" s="378"/>
      <c r="F573" s="378"/>
      <c r="G573" s="378"/>
      <c r="H573" s="91"/>
      <c r="I573" s="378"/>
      <c r="J573" s="47"/>
      <c r="K573" s="378"/>
      <c r="L573" s="378"/>
      <c r="M573" s="378"/>
      <c r="N573" s="378"/>
      <c r="O573" s="378"/>
      <c r="P573" s="229"/>
      <c r="Q573" s="250" t="s">
        <v>241</v>
      </c>
      <c r="R573" s="181" t="s">
        <v>87</v>
      </c>
      <c r="S573" s="178">
        <v>230</v>
      </c>
      <c r="T573" s="182">
        <v>496.8</v>
      </c>
      <c r="U573" s="182">
        <v>15.35</v>
      </c>
      <c r="V573" s="182">
        <v>15.77</v>
      </c>
      <c r="W573" s="182">
        <v>22.61</v>
      </c>
      <c r="X573" s="229"/>
      <c r="Y573" s="229"/>
    </row>
    <row r="574" spans="1:25" s="106" customFormat="1" ht="14.25" customHeight="1">
      <c r="A574" s="378"/>
      <c r="B574" s="47"/>
      <c r="C574" s="378"/>
      <c r="D574" s="378"/>
      <c r="E574" s="378"/>
      <c r="F574" s="378"/>
      <c r="G574" s="378"/>
      <c r="H574" s="91"/>
      <c r="I574" s="378"/>
      <c r="J574" s="47"/>
      <c r="K574" s="378"/>
      <c r="L574" s="378"/>
      <c r="M574" s="378"/>
      <c r="N574" s="378"/>
      <c r="O574" s="378"/>
      <c r="P574" s="229"/>
      <c r="Q574" s="250" t="s">
        <v>242</v>
      </c>
      <c r="R574" s="181" t="s">
        <v>165</v>
      </c>
      <c r="S574" s="178">
        <v>200</v>
      </c>
      <c r="T574" s="182">
        <v>52.9</v>
      </c>
      <c r="U574" s="182">
        <v>0.2</v>
      </c>
      <c r="V574" s="182">
        <v>0</v>
      </c>
      <c r="W574" s="182">
        <v>13</v>
      </c>
      <c r="X574" s="229"/>
      <c r="Y574" s="229"/>
    </row>
    <row r="575" spans="1:25" s="106" customFormat="1" ht="14.25" customHeight="1">
      <c r="A575" s="378"/>
      <c r="B575" s="47"/>
      <c r="C575" s="378"/>
      <c r="D575" s="378"/>
      <c r="E575" s="378"/>
      <c r="F575" s="378"/>
      <c r="G575" s="378"/>
      <c r="H575" s="91"/>
      <c r="I575" s="378"/>
      <c r="J575" s="47"/>
      <c r="K575" s="378"/>
      <c r="L575" s="378"/>
      <c r="M575" s="378"/>
      <c r="N575" s="378"/>
      <c r="O575" s="378"/>
      <c r="P575" s="229"/>
      <c r="Q575" s="250" t="s">
        <v>178</v>
      </c>
      <c r="R575" s="195" t="s">
        <v>1</v>
      </c>
      <c r="S575" s="196">
        <v>30</v>
      </c>
      <c r="T575" s="182">
        <v>63</v>
      </c>
      <c r="U575" s="184">
        <v>1.8</v>
      </c>
      <c r="V575" s="182">
        <v>0.3</v>
      </c>
      <c r="W575" s="184">
        <v>12.9</v>
      </c>
      <c r="X575" s="229"/>
      <c r="Y575" s="229"/>
    </row>
    <row r="576" spans="1:25" s="106" customFormat="1" ht="14.25" customHeight="1">
      <c r="A576" s="378"/>
      <c r="B576" s="47"/>
      <c r="C576" s="378"/>
      <c r="D576" s="378"/>
      <c r="E576" s="378"/>
      <c r="F576" s="378"/>
      <c r="G576" s="378"/>
      <c r="H576" s="91"/>
      <c r="I576" s="378"/>
      <c r="J576" s="47"/>
      <c r="K576" s="378"/>
      <c r="L576" s="378"/>
      <c r="M576" s="378"/>
      <c r="N576" s="378"/>
      <c r="O576" s="378"/>
      <c r="P576" s="229"/>
      <c r="Q576" s="252"/>
      <c r="R576" s="186" t="s">
        <v>8</v>
      </c>
      <c r="S576" s="177">
        <f>SUM(S571:S575)</f>
        <v>660</v>
      </c>
      <c r="T576" s="187">
        <f>SUM(T571:T575)</f>
        <v>679.87</v>
      </c>
      <c r="U576" s="187">
        <f>SUM(U571:U575)</f>
        <v>18.95</v>
      </c>
      <c r="V576" s="187">
        <f>SUM(V571:V575)</f>
        <v>16.37</v>
      </c>
      <c r="W576" s="187">
        <f>SUM(W571:W575)</f>
        <v>63.809999999999995</v>
      </c>
      <c r="X576" s="229"/>
      <c r="Y576" s="229"/>
    </row>
    <row r="577" spans="1:25" s="106" customFormat="1" ht="14.25" customHeight="1">
      <c r="A577" s="378"/>
      <c r="B577" s="47"/>
      <c r="C577" s="378"/>
      <c r="D577" s="378"/>
      <c r="E577" s="378"/>
      <c r="F577" s="378"/>
      <c r="G577" s="378"/>
      <c r="H577" s="91"/>
      <c r="I577" s="378"/>
      <c r="J577" s="47"/>
      <c r="K577" s="378"/>
      <c r="L577" s="378"/>
      <c r="M577" s="378"/>
      <c r="N577" s="378"/>
      <c r="O577" s="378"/>
      <c r="P577" s="229"/>
      <c r="Q577" s="213"/>
      <c r="R577" s="192"/>
      <c r="S577" s="193"/>
      <c r="T577" s="194"/>
      <c r="U577" s="194"/>
      <c r="V577" s="194"/>
      <c r="W577" s="194"/>
      <c r="X577" s="229"/>
      <c r="Y577" s="229"/>
    </row>
    <row r="578" spans="1:25" s="108" customFormat="1" ht="14.25" customHeight="1">
      <c r="A578" s="378"/>
      <c r="B578" s="47"/>
      <c r="C578" s="378"/>
      <c r="D578" s="378"/>
      <c r="E578" s="378"/>
      <c r="F578" s="378"/>
      <c r="G578" s="378"/>
      <c r="H578" s="91"/>
      <c r="I578" s="378"/>
      <c r="J578" s="47"/>
      <c r="K578" s="378"/>
      <c r="L578" s="378"/>
      <c r="M578" s="378"/>
      <c r="N578" s="378"/>
      <c r="O578" s="378"/>
      <c r="P578" s="230"/>
      <c r="Q578" s="213"/>
      <c r="R578" s="192"/>
      <c r="S578" s="193"/>
      <c r="T578" s="201"/>
      <c r="U578" s="201"/>
      <c r="V578" s="201"/>
      <c r="W578" s="201"/>
      <c r="X578" s="230"/>
      <c r="Y578" s="230"/>
    </row>
    <row r="579" spans="1:25" s="108" customFormat="1" ht="14.25" customHeight="1">
      <c r="A579" s="378"/>
      <c r="B579" s="47"/>
      <c r="C579" s="378"/>
      <c r="D579" s="378"/>
      <c r="E579" s="378"/>
      <c r="F579" s="378"/>
      <c r="G579" s="378"/>
      <c r="H579" s="91"/>
      <c r="I579" s="378"/>
      <c r="J579" s="47"/>
      <c r="K579" s="378"/>
      <c r="L579" s="378"/>
      <c r="M579" s="378"/>
      <c r="N579" s="378"/>
      <c r="O579" s="378"/>
      <c r="P579" s="230"/>
      <c r="Q579" s="213"/>
      <c r="R579" s="192"/>
      <c r="S579" s="193"/>
      <c r="T579" s="201"/>
      <c r="U579" s="201"/>
      <c r="V579" s="201"/>
      <c r="W579" s="201"/>
      <c r="X579" s="230"/>
      <c r="Y579" s="230"/>
    </row>
    <row r="580" spans="1:25" s="108" customFormat="1" ht="14.25" customHeight="1">
      <c r="A580" s="378"/>
      <c r="B580" s="47"/>
      <c r="C580" s="378"/>
      <c r="D580" s="378"/>
      <c r="E580" s="378"/>
      <c r="F580" s="378"/>
      <c r="G580" s="378"/>
      <c r="H580" s="91"/>
      <c r="I580" s="378"/>
      <c r="J580" s="47"/>
      <c r="K580" s="378"/>
      <c r="L580" s="378"/>
      <c r="M580" s="378"/>
      <c r="N580" s="378"/>
      <c r="O580" s="378"/>
      <c r="P580" s="230"/>
      <c r="Q580" s="240"/>
      <c r="R580" s="197" t="s">
        <v>75</v>
      </c>
      <c r="S580" s="198"/>
      <c r="T580" s="199"/>
      <c r="U580" s="199"/>
      <c r="V580" s="199"/>
      <c r="W580" s="199"/>
      <c r="X580" s="230"/>
      <c r="Y580" s="230"/>
    </row>
    <row r="581" spans="1:25" s="106" customFormat="1" ht="14.25" customHeight="1">
      <c r="A581" s="378"/>
      <c r="B581" s="47"/>
      <c r="C581" s="378"/>
      <c r="D581" s="378"/>
      <c r="E581" s="378"/>
      <c r="F581" s="378"/>
      <c r="G581" s="378"/>
      <c r="H581" s="91"/>
      <c r="I581" s="378"/>
      <c r="J581" s="47"/>
      <c r="K581" s="378"/>
      <c r="L581" s="378"/>
      <c r="M581" s="378"/>
      <c r="N581" s="378"/>
      <c r="O581" s="378"/>
      <c r="P581" s="229"/>
      <c r="Q581" s="240"/>
      <c r="R581" s="197" t="s">
        <v>76</v>
      </c>
      <c r="S581" s="198"/>
      <c r="T581" s="220"/>
      <c r="U581" s="220"/>
      <c r="V581" s="220"/>
      <c r="W581" s="220"/>
      <c r="X581" s="229"/>
      <c r="Y581" s="229"/>
    </row>
    <row r="582" spans="1:25" s="106" customFormat="1" ht="14.25" customHeight="1" thickBot="1">
      <c r="A582" s="378"/>
      <c r="B582" s="47"/>
      <c r="C582" s="378"/>
      <c r="D582" s="378"/>
      <c r="E582" s="378"/>
      <c r="F582" s="378"/>
      <c r="G582" s="378"/>
      <c r="H582" s="91"/>
      <c r="I582" s="378"/>
      <c r="J582" s="47"/>
      <c r="K582" s="378"/>
      <c r="L582" s="378"/>
      <c r="M582" s="378"/>
      <c r="N582" s="378"/>
      <c r="O582" s="378"/>
      <c r="P582" s="229"/>
      <c r="Q582" s="240"/>
      <c r="R582" s="200" t="s">
        <v>154</v>
      </c>
      <c r="S582" s="198"/>
      <c r="T582" s="199"/>
      <c r="U582" s="199"/>
      <c r="V582" s="199"/>
      <c r="W582" s="199"/>
      <c r="X582" s="229"/>
      <c r="Y582" s="229"/>
    </row>
    <row r="583" spans="1:25" s="106" customFormat="1" ht="14.25" customHeight="1">
      <c r="A583" s="378"/>
      <c r="B583" s="47"/>
      <c r="C583" s="378"/>
      <c r="D583" s="378"/>
      <c r="E583" s="378"/>
      <c r="F583" s="378"/>
      <c r="G583" s="378"/>
      <c r="H583" s="91"/>
      <c r="I583" s="378"/>
      <c r="J583" s="47"/>
      <c r="K583" s="378"/>
      <c r="L583" s="378"/>
      <c r="M583" s="378"/>
      <c r="N583" s="378"/>
      <c r="O583" s="378"/>
      <c r="P583" s="229"/>
      <c r="Q583" s="264" t="s">
        <v>22</v>
      </c>
      <c r="R583" s="164" t="s">
        <v>23</v>
      </c>
      <c r="S583" s="163" t="s">
        <v>24</v>
      </c>
      <c r="T583" s="507" t="s">
        <v>26</v>
      </c>
      <c r="U583" s="500" t="s">
        <v>25</v>
      </c>
      <c r="V583" s="501"/>
      <c r="W583" s="502"/>
      <c r="X583" s="229"/>
      <c r="Y583" s="229"/>
    </row>
    <row r="584" spans="1:25" s="109" customFormat="1" ht="14.25" customHeight="1" thickBot="1">
      <c r="A584" s="378"/>
      <c r="B584" s="47"/>
      <c r="C584" s="378"/>
      <c r="D584" s="378"/>
      <c r="E584" s="378"/>
      <c r="F584" s="378"/>
      <c r="G584" s="378"/>
      <c r="H584" s="91"/>
      <c r="I584" s="378"/>
      <c r="J584" s="47"/>
      <c r="K584" s="378"/>
      <c r="L584" s="378"/>
      <c r="M584" s="378"/>
      <c r="N584" s="378"/>
      <c r="O584" s="378"/>
      <c r="P584" s="241"/>
      <c r="Q584" s="265"/>
      <c r="R584" s="169"/>
      <c r="S584" s="168"/>
      <c r="T584" s="508"/>
      <c r="U584" s="170" t="s">
        <v>27</v>
      </c>
      <c r="V584" s="170" t="s">
        <v>28</v>
      </c>
      <c r="W584" s="171" t="s">
        <v>29</v>
      </c>
      <c r="X584" s="241"/>
      <c r="Y584" s="241"/>
    </row>
    <row r="585" spans="1:25" s="106" customFormat="1" ht="14.25" customHeight="1" thickBot="1">
      <c r="A585" s="378"/>
      <c r="B585" s="47"/>
      <c r="C585" s="378"/>
      <c r="D585" s="378"/>
      <c r="E585" s="378"/>
      <c r="F585" s="378"/>
      <c r="G585" s="378"/>
      <c r="H585" s="91"/>
      <c r="I585" s="378"/>
      <c r="J585" s="47"/>
      <c r="K585" s="378"/>
      <c r="L585" s="378"/>
      <c r="M585" s="378"/>
      <c r="N585" s="378"/>
      <c r="O585" s="378"/>
      <c r="P585" s="229"/>
      <c r="Q585" s="273">
        <v>1</v>
      </c>
      <c r="R585" s="237">
        <v>2</v>
      </c>
      <c r="S585" s="237">
        <v>3</v>
      </c>
      <c r="T585" s="238">
        <v>7</v>
      </c>
      <c r="U585" s="237">
        <v>4</v>
      </c>
      <c r="V585" s="237">
        <v>5</v>
      </c>
      <c r="W585" s="237">
        <v>6</v>
      </c>
      <c r="X585" s="229"/>
      <c r="Y585" s="229"/>
    </row>
    <row r="586" spans="1:25" s="106" customFormat="1" ht="14.25" customHeight="1">
      <c r="A586" s="378"/>
      <c r="B586" s="47"/>
      <c r="C586" s="378"/>
      <c r="D586" s="378"/>
      <c r="E586" s="378"/>
      <c r="F586" s="378"/>
      <c r="G586" s="378"/>
      <c r="H586" s="91"/>
      <c r="I586" s="378"/>
      <c r="J586" s="47"/>
      <c r="K586" s="378"/>
      <c r="L586" s="378"/>
      <c r="M586" s="378"/>
      <c r="N586" s="378"/>
      <c r="O586" s="378"/>
      <c r="P586" s="229"/>
      <c r="Q586" s="248"/>
      <c r="R586" s="173" t="s">
        <v>77</v>
      </c>
      <c r="S586" s="174"/>
      <c r="T586" s="175"/>
      <c r="U586" s="175"/>
      <c r="V586" s="175"/>
      <c r="W586" s="175"/>
      <c r="X586" s="229"/>
      <c r="Y586" s="229"/>
    </row>
    <row r="587" spans="1:25" s="106" customFormat="1" ht="14.25" customHeight="1">
      <c r="A587" s="378"/>
      <c r="B587" s="47"/>
      <c r="C587" s="378"/>
      <c r="D587" s="378"/>
      <c r="E587" s="378"/>
      <c r="F587" s="378"/>
      <c r="G587" s="378"/>
      <c r="H587" s="91"/>
      <c r="I587" s="378"/>
      <c r="J587" s="47"/>
      <c r="K587" s="378"/>
      <c r="L587" s="378"/>
      <c r="M587" s="378"/>
      <c r="N587" s="378"/>
      <c r="O587" s="378"/>
      <c r="P587" s="229"/>
      <c r="Q587" s="249"/>
      <c r="R587" s="177" t="s">
        <v>157</v>
      </c>
      <c r="S587" s="178"/>
      <c r="T587" s="180"/>
      <c r="U587" s="179"/>
      <c r="V587" s="179"/>
      <c r="W587" s="179"/>
      <c r="X587" s="229"/>
      <c r="Y587" s="229"/>
    </row>
    <row r="588" spans="1:25" s="106" customFormat="1" ht="14.25" customHeight="1">
      <c r="A588" s="378"/>
      <c r="B588" s="47"/>
      <c r="C588" s="378"/>
      <c r="D588" s="378"/>
      <c r="E588" s="378"/>
      <c r="F588" s="378"/>
      <c r="G588" s="378"/>
      <c r="H588" s="91"/>
      <c r="I588" s="378"/>
      <c r="J588" s="47"/>
      <c r="K588" s="378"/>
      <c r="L588" s="378"/>
      <c r="M588" s="378"/>
      <c r="N588" s="378"/>
      <c r="O588" s="378"/>
      <c r="P588" s="229"/>
      <c r="Q588" s="250" t="s">
        <v>196</v>
      </c>
      <c r="R588" s="183" t="s">
        <v>205</v>
      </c>
      <c r="S588" s="178">
        <v>100</v>
      </c>
      <c r="T588" s="182">
        <v>21.3</v>
      </c>
      <c r="U588" s="184">
        <v>1.2</v>
      </c>
      <c r="V588" s="182">
        <v>0.16</v>
      </c>
      <c r="W588" s="184">
        <v>3.8</v>
      </c>
      <c r="X588" s="229"/>
      <c r="Y588" s="229"/>
    </row>
    <row r="589" spans="1:25" s="106" customFormat="1" ht="14.25" customHeight="1">
      <c r="A589" s="378"/>
      <c r="B589" s="47"/>
      <c r="C589" s="378"/>
      <c r="D589" s="378"/>
      <c r="E589" s="378"/>
      <c r="F589" s="378"/>
      <c r="G589" s="378"/>
      <c r="H589" s="91"/>
      <c r="I589" s="378"/>
      <c r="J589" s="47"/>
      <c r="K589" s="378"/>
      <c r="L589" s="378"/>
      <c r="M589" s="378"/>
      <c r="N589" s="378"/>
      <c r="O589" s="378"/>
      <c r="P589" s="229"/>
      <c r="Q589" s="250" t="s">
        <v>206</v>
      </c>
      <c r="R589" s="181" t="s">
        <v>315</v>
      </c>
      <c r="S589" s="178">
        <v>100</v>
      </c>
      <c r="T589" s="182">
        <v>141.22</v>
      </c>
      <c r="U589" s="182">
        <v>16</v>
      </c>
      <c r="V589" s="182">
        <v>3.66</v>
      </c>
      <c r="W589" s="182">
        <v>11.22</v>
      </c>
      <c r="X589" s="229"/>
      <c r="Y589" s="229"/>
    </row>
    <row r="590" spans="1:25" s="106" customFormat="1" ht="14.25" customHeight="1">
      <c r="A590" s="378"/>
      <c r="B590" s="47"/>
      <c r="C590" s="378"/>
      <c r="D590" s="378"/>
      <c r="E590" s="378"/>
      <c r="F590" s="378"/>
      <c r="G590" s="378"/>
      <c r="H590" s="91"/>
      <c r="I590" s="378"/>
      <c r="J590" s="47"/>
      <c r="K590" s="378"/>
      <c r="L590" s="378"/>
      <c r="M590" s="378"/>
      <c r="N590" s="378"/>
      <c r="O590" s="378"/>
      <c r="P590" s="229"/>
      <c r="Q590" s="250" t="s">
        <v>207</v>
      </c>
      <c r="R590" s="183" t="s">
        <v>55</v>
      </c>
      <c r="S590" s="178">
        <v>200</v>
      </c>
      <c r="T590" s="182">
        <v>318.53</v>
      </c>
      <c r="U590" s="182">
        <v>10.93</v>
      </c>
      <c r="V590" s="182">
        <v>9.2</v>
      </c>
      <c r="W590" s="182">
        <v>47.8</v>
      </c>
      <c r="X590" s="229"/>
      <c r="Y590" s="229"/>
    </row>
    <row r="591" spans="1:25" s="106" customFormat="1" ht="14.25" customHeight="1">
      <c r="A591" s="378"/>
      <c r="B591" s="47"/>
      <c r="C591" s="378"/>
      <c r="D591" s="378"/>
      <c r="E591" s="378"/>
      <c r="F591" s="378"/>
      <c r="G591" s="378"/>
      <c r="H591" s="91"/>
      <c r="I591" s="378"/>
      <c r="J591" s="47"/>
      <c r="K591" s="378"/>
      <c r="L591" s="378"/>
      <c r="M591" s="378"/>
      <c r="N591" s="378"/>
      <c r="O591" s="378"/>
      <c r="P591" s="229"/>
      <c r="Q591" s="250" t="s">
        <v>208</v>
      </c>
      <c r="R591" s="183" t="s">
        <v>209</v>
      </c>
      <c r="S591" s="178">
        <v>200</v>
      </c>
      <c r="T591" s="182">
        <v>141.2</v>
      </c>
      <c r="U591" s="182">
        <v>0.4</v>
      </c>
      <c r="V591" s="182">
        <v>0.1</v>
      </c>
      <c r="W591" s="184">
        <v>34</v>
      </c>
      <c r="X591" s="229"/>
      <c r="Y591" s="229"/>
    </row>
    <row r="592" spans="1:25" s="106" customFormat="1" ht="14.25" customHeight="1">
      <c r="A592" s="378"/>
      <c r="B592" s="47"/>
      <c r="C592" s="378"/>
      <c r="D592" s="378"/>
      <c r="E592" s="378"/>
      <c r="F592" s="378"/>
      <c r="G592" s="378"/>
      <c r="H592" s="91"/>
      <c r="I592" s="378"/>
      <c r="J592" s="47"/>
      <c r="K592" s="378"/>
      <c r="L592" s="378"/>
      <c r="M592" s="378"/>
      <c r="N592" s="378"/>
      <c r="O592" s="378"/>
      <c r="P592" s="229"/>
      <c r="Q592" s="250" t="s">
        <v>178</v>
      </c>
      <c r="R592" s="195" t="s">
        <v>1</v>
      </c>
      <c r="S592" s="196">
        <v>30</v>
      </c>
      <c r="T592" s="182">
        <v>63</v>
      </c>
      <c r="U592" s="184">
        <v>1.8</v>
      </c>
      <c r="V592" s="182">
        <v>0.3</v>
      </c>
      <c r="W592" s="184">
        <v>12.9</v>
      </c>
      <c r="X592" s="229"/>
      <c r="Y592" s="229"/>
    </row>
    <row r="593" spans="1:25" s="106" customFormat="1" ht="14.25" customHeight="1">
      <c r="A593" s="378"/>
      <c r="B593" s="47"/>
      <c r="C593" s="378"/>
      <c r="D593" s="378"/>
      <c r="E593" s="378"/>
      <c r="F593" s="378"/>
      <c r="G593" s="378"/>
      <c r="H593" s="91"/>
      <c r="I593" s="378"/>
      <c r="J593" s="47"/>
      <c r="K593" s="378"/>
      <c r="L593" s="378"/>
      <c r="M593" s="378"/>
      <c r="N593" s="378"/>
      <c r="O593" s="378"/>
      <c r="P593" s="229"/>
      <c r="Q593" s="252"/>
      <c r="R593" s="186" t="s">
        <v>8</v>
      </c>
      <c r="S593" s="177">
        <f>SUM(S588:S592)</f>
        <v>630</v>
      </c>
      <c r="T593" s="187">
        <f>SUM(T588:T592)</f>
        <v>685.25</v>
      </c>
      <c r="U593" s="187">
        <f>SUM(U588:U592)</f>
        <v>30.33</v>
      </c>
      <c r="V593" s="187">
        <f>SUM(V588:V592)</f>
        <v>13.42</v>
      </c>
      <c r="W593" s="187">
        <f>SUM(W588:W592)</f>
        <v>109.72</v>
      </c>
      <c r="X593" s="229"/>
      <c r="Y593" s="229"/>
    </row>
    <row r="594" spans="1:25" s="106" customFormat="1" ht="14.25" customHeight="1">
      <c r="A594" s="378"/>
      <c r="B594" s="47"/>
      <c r="C594" s="378"/>
      <c r="D594" s="378"/>
      <c r="E594" s="378"/>
      <c r="F594" s="378"/>
      <c r="G594" s="378"/>
      <c r="H594" s="91"/>
      <c r="I594" s="378"/>
      <c r="J594" s="47"/>
      <c r="K594" s="378"/>
      <c r="L594" s="378"/>
      <c r="M594" s="378"/>
      <c r="N594" s="378"/>
      <c r="O594" s="378"/>
      <c r="P594" s="229"/>
      <c r="Q594" s="272"/>
      <c r="R594" s="188"/>
      <c r="S594" s="217"/>
      <c r="T594" s="191"/>
      <c r="U594" s="205"/>
      <c r="V594" s="205"/>
      <c r="W594" s="205"/>
      <c r="X594" s="229"/>
      <c r="Y594" s="229"/>
    </row>
    <row r="595" spans="1:25" s="106" customFormat="1" ht="14.25" customHeight="1">
      <c r="A595" s="378"/>
      <c r="B595" s="47"/>
      <c r="C595" s="378"/>
      <c r="D595" s="378"/>
      <c r="E595" s="378"/>
      <c r="F595" s="378"/>
      <c r="G595" s="378"/>
      <c r="H595" s="91"/>
      <c r="I595" s="378"/>
      <c r="J595" s="47"/>
      <c r="K595" s="378"/>
      <c r="L595" s="378"/>
      <c r="M595" s="378"/>
      <c r="N595" s="378"/>
      <c r="O595" s="378"/>
      <c r="P595" s="229"/>
      <c r="Q595" s="272"/>
      <c r="R595" s="188"/>
      <c r="S595" s="189"/>
      <c r="T595" s="190"/>
      <c r="U595" s="190"/>
      <c r="V595" s="190"/>
      <c r="W595" s="190"/>
      <c r="X595" s="229"/>
      <c r="Y595" s="229"/>
    </row>
    <row r="596" spans="1:25" s="106" customFormat="1" ht="14.25" customHeight="1">
      <c r="A596" s="378"/>
      <c r="B596" s="47"/>
      <c r="C596" s="378"/>
      <c r="D596" s="378"/>
      <c r="E596" s="378"/>
      <c r="F596" s="378"/>
      <c r="G596" s="378"/>
      <c r="H596" s="91"/>
      <c r="I596" s="378"/>
      <c r="J596" s="47"/>
      <c r="K596" s="378"/>
      <c r="L596" s="378"/>
      <c r="M596" s="378"/>
      <c r="N596" s="378"/>
      <c r="O596" s="378"/>
      <c r="P596" s="229"/>
      <c r="Q596" s="272"/>
      <c r="R596" s="188"/>
      <c r="S596" s="189"/>
      <c r="T596" s="191"/>
      <c r="U596" s="190"/>
      <c r="V596" s="191"/>
      <c r="W596" s="190"/>
      <c r="X596" s="229"/>
      <c r="Y596" s="229"/>
    </row>
    <row r="597" spans="1:25" s="106" customFormat="1" ht="14.25" customHeight="1">
      <c r="A597" s="378"/>
      <c r="B597" s="47"/>
      <c r="C597" s="378"/>
      <c r="D597" s="378"/>
      <c r="E597" s="378"/>
      <c r="F597" s="378"/>
      <c r="G597" s="378"/>
      <c r="H597" s="91"/>
      <c r="I597" s="378"/>
      <c r="J597" s="47"/>
      <c r="K597" s="378"/>
      <c r="L597" s="378"/>
      <c r="M597" s="378"/>
      <c r="N597" s="378"/>
      <c r="O597" s="378"/>
      <c r="P597" s="229"/>
      <c r="Q597" s="272"/>
      <c r="R597" s="192"/>
      <c r="S597" s="189"/>
      <c r="T597" s="220"/>
      <c r="U597" s="220"/>
      <c r="V597" s="220"/>
      <c r="W597" s="220"/>
      <c r="X597" s="229"/>
      <c r="Y597" s="229"/>
    </row>
    <row r="598" spans="1:25" s="106" customFormat="1" ht="14.25" customHeight="1">
      <c r="A598" s="378"/>
      <c r="B598" s="47"/>
      <c r="C598" s="378"/>
      <c r="D598" s="378"/>
      <c r="E598" s="378"/>
      <c r="F598" s="378"/>
      <c r="G598" s="378"/>
      <c r="H598" s="91"/>
      <c r="I598" s="378"/>
      <c r="J598" s="47"/>
      <c r="K598" s="378"/>
      <c r="L598" s="378"/>
      <c r="M598" s="378"/>
      <c r="N598" s="378"/>
      <c r="O598" s="378"/>
      <c r="P598" s="229"/>
      <c r="Q598" s="272"/>
      <c r="R598" s="200"/>
      <c r="S598" s="189"/>
      <c r="T598" s="225"/>
      <c r="U598" s="190"/>
      <c r="V598" s="190"/>
      <c r="W598" s="190"/>
      <c r="X598" s="229"/>
      <c r="Y598" s="229"/>
    </row>
    <row r="599" spans="1:25" s="106" customFormat="1" ht="14.25" customHeight="1">
      <c r="A599" s="378"/>
      <c r="B599" s="47"/>
      <c r="C599" s="378"/>
      <c r="D599" s="378"/>
      <c r="E599" s="378"/>
      <c r="F599" s="378"/>
      <c r="G599" s="378"/>
      <c r="H599" s="91"/>
      <c r="I599" s="378"/>
      <c r="J599" s="47"/>
      <c r="K599" s="378"/>
      <c r="L599" s="378"/>
      <c r="M599" s="378"/>
      <c r="N599" s="378"/>
      <c r="O599" s="378"/>
      <c r="P599" s="229"/>
      <c r="Q599" s="240"/>
      <c r="R599" s="197" t="s">
        <v>75</v>
      </c>
      <c r="S599" s="198"/>
      <c r="T599" s="199"/>
      <c r="U599" s="199"/>
      <c r="V599" s="199"/>
      <c r="W599" s="199"/>
      <c r="X599" s="229"/>
      <c r="Y599" s="229"/>
    </row>
    <row r="600" spans="1:25" s="106" customFormat="1" ht="14.25" customHeight="1">
      <c r="A600" s="378"/>
      <c r="B600" s="47"/>
      <c r="C600" s="378"/>
      <c r="D600" s="378"/>
      <c r="E600" s="378"/>
      <c r="F600" s="378"/>
      <c r="G600" s="378"/>
      <c r="H600" s="91"/>
      <c r="I600" s="378"/>
      <c r="J600" s="47"/>
      <c r="K600" s="378"/>
      <c r="L600" s="378"/>
      <c r="M600" s="378"/>
      <c r="N600" s="378"/>
      <c r="O600" s="378"/>
      <c r="P600" s="229"/>
      <c r="Q600" s="240"/>
      <c r="R600" s="197" t="s">
        <v>78</v>
      </c>
      <c r="S600" s="198"/>
      <c r="T600" s="199"/>
      <c r="U600" s="199"/>
      <c r="V600" s="199"/>
      <c r="W600" s="199"/>
      <c r="X600" s="229"/>
      <c r="Y600" s="229"/>
    </row>
    <row r="601" spans="1:25" s="106" customFormat="1" ht="14.25" customHeight="1" thickBot="1">
      <c r="A601" s="378"/>
      <c r="B601" s="47"/>
      <c r="C601" s="378"/>
      <c r="D601" s="378"/>
      <c r="E601" s="378"/>
      <c r="F601" s="378"/>
      <c r="G601" s="378"/>
      <c r="H601" s="91"/>
      <c r="I601" s="378"/>
      <c r="J601" s="47"/>
      <c r="K601" s="378"/>
      <c r="L601" s="378"/>
      <c r="M601" s="378"/>
      <c r="N601" s="378"/>
      <c r="O601" s="378"/>
      <c r="P601" s="229"/>
      <c r="Q601" s="240"/>
      <c r="R601" s="200" t="s">
        <v>154</v>
      </c>
      <c r="S601" s="198"/>
      <c r="T601" s="199"/>
      <c r="U601" s="199"/>
      <c r="V601" s="199"/>
      <c r="W601" s="199"/>
      <c r="X601" s="229"/>
      <c r="Y601" s="229"/>
    </row>
    <row r="602" spans="1:25" s="106" customFormat="1" ht="14.25" customHeight="1">
      <c r="A602" s="378"/>
      <c r="B602" s="47"/>
      <c r="C602" s="378"/>
      <c r="D602" s="378"/>
      <c r="E602" s="378"/>
      <c r="F602" s="378"/>
      <c r="G602" s="378"/>
      <c r="H602" s="91"/>
      <c r="I602" s="378"/>
      <c r="J602" s="47"/>
      <c r="K602" s="378"/>
      <c r="L602" s="378"/>
      <c r="M602" s="378"/>
      <c r="N602" s="378"/>
      <c r="O602" s="378"/>
      <c r="P602" s="229"/>
      <c r="Q602" s="509" t="s">
        <v>22</v>
      </c>
      <c r="R602" s="494" t="s">
        <v>23</v>
      </c>
      <c r="S602" s="496" t="s">
        <v>24</v>
      </c>
      <c r="T602" s="498" t="s">
        <v>26</v>
      </c>
      <c r="U602" s="500" t="s">
        <v>25</v>
      </c>
      <c r="V602" s="501"/>
      <c r="W602" s="502"/>
      <c r="X602" s="229"/>
      <c r="Y602" s="229"/>
    </row>
    <row r="603" spans="1:25" s="106" customFormat="1" ht="14.25" customHeight="1" thickBot="1">
      <c r="A603" s="378"/>
      <c r="B603" s="47"/>
      <c r="C603" s="378"/>
      <c r="D603" s="378"/>
      <c r="E603" s="378"/>
      <c r="F603" s="378"/>
      <c r="G603" s="378"/>
      <c r="H603" s="91"/>
      <c r="I603" s="378"/>
      <c r="J603" s="47"/>
      <c r="K603" s="378"/>
      <c r="L603" s="378"/>
      <c r="M603" s="378"/>
      <c r="N603" s="378"/>
      <c r="O603" s="378"/>
      <c r="P603" s="229"/>
      <c r="Q603" s="510"/>
      <c r="R603" s="495"/>
      <c r="S603" s="497"/>
      <c r="T603" s="499"/>
      <c r="U603" s="170" t="s">
        <v>27</v>
      </c>
      <c r="V603" s="170" t="s">
        <v>28</v>
      </c>
      <c r="W603" s="171" t="s">
        <v>29</v>
      </c>
      <c r="X603" s="229"/>
      <c r="Y603" s="229"/>
    </row>
    <row r="604" spans="1:25" s="106" customFormat="1" ht="14.25" customHeight="1" thickBot="1">
      <c r="A604" s="378"/>
      <c r="B604" s="47"/>
      <c r="C604" s="378"/>
      <c r="D604" s="378"/>
      <c r="E604" s="378"/>
      <c r="F604" s="378"/>
      <c r="G604" s="378"/>
      <c r="H604" s="91"/>
      <c r="I604" s="378"/>
      <c r="J604" s="47"/>
      <c r="K604" s="378"/>
      <c r="L604" s="378"/>
      <c r="M604" s="378"/>
      <c r="N604" s="378"/>
      <c r="O604" s="378"/>
      <c r="P604" s="229"/>
      <c r="Q604" s="273">
        <v>1</v>
      </c>
      <c r="R604" s="237">
        <v>2</v>
      </c>
      <c r="S604" s="237">
        <v>3</v>
      </c>
      <c r="T604" s="238">
        <v>7</v>
      </c>
      <c r="U604" s="237">
        <v>4</v>
      </c>
      <c r="V604" s="237">
        <v>5</v>
      </c>
      <c r="W604" s="237">
        <v>6</v>
      </c>
      <c r="X604" s="229"/>
      <c r="Y604" s="229"/>
    </row>
    <row r="605" spans="1:25" s="107" customFormat="1" ht="14.25" customHeight="1">
      <c r="A605" s="378"/>
      <c r="B605" s="47"/>
      <c r="C605" s="378"/>
      <c r="D605" s="378"/>
      <c r="E605" s="378"/>
      <c r="F605" s="378"/>
      <c r="G605" s="378"/>
      <c r="H605" s="91"/>
      <c r="I605" s="378"/>
      <c r="J605" s="47"/>
      <c r="K605" s="378"/>
      <c r="L605" s="378"/>
      <c r="M605" s="378"/>
      <c r="N605" s="378"/>
      <c r="O605" s="378"/>
      <c r="P605" s="242"/>
      <c r="Q605" s="248"/>
      <c r="R605" s="173" t="s">
        <v>79</v>
      </c>
      <c r="S605" s="174"/>
      <c r="T605" s="175"/>
      <c r="U605" s="175"/>
      <c r="V605" s="175"/>
      <c r="W605" s="175"/>
      <c r="X605" s="242"/>
      <c r="Y605" s="242"/>
    </row>
    <row r="606" spans="1:25" s="106" customFormat="1" ht="14.25" customHeight="1">
      <c r="A606" s="378"/>
      <c r="B606" s="47"/>
      <c r="C606" s="378"/>
      <c r="D606" s="378"/>
      <c r="E606" s="378"/>
      <c r="F606" s="378"/>
      <c r="G606" s="378"/>
      <c r="H606" s="91"/>
      <c r="I606" s="378"/>
      <c r="J606" s="47"/>
      <c r="K606" s="378"/>
      <c r="L606" s="378"/>
      <c r="M606" s="378"/>
      <c r="N606" s="378"/>
      <c r="O606" s="378"/>
      <c r="P606" s="229"/>
      <c r="Q606" s="249"/>
      <c r="R606" s="177" t="s">
        <v>157</v>
      </c>
      <c r="S606" s="178"/>
      <c r="T606" s="180"/>
      <c r="U606" s="179"/>
      <c r="V606" s="179"/>
      <c r="W606" s="179"/>
      <c r="X606" s="229"/>
      <c r="Y606" s="229"/>
    </row>
    <row r="607" spans="1:25" s="108" customFormat="1" ht="14.25" customHeight="1">
      <c r="A607" s="378"/>
      <c r="B607" s="47"/>
      <c r="C607" s="378"/>
      <c r="D607" s="378"/>
      <c r="E607" s="378"/>
      <c r="F607" s="378"/>
      <c r="G607" s="378"/>
      <c r="H607" s="91"/>
      <c r="I607" s="378"/>
      <c r="J607" s="47"/>
      <c r="K607" s="378"/>
      <c r="L607" s="378"/>
      <c r="M607" s="378"/>
      <c r="N607" s="378"/>
      <c r="O607" s="378"/>
      <c r="P607" s="230"/>
      <c r="Q607" s="250" t="s">
        <v>332</v>
      </c>
      <c r="R607" s="181" t="s">
        <v>325</v>
      </c>
      <c r="S607" s="178">
        <v>90</v>
      </c>
      <c r="T607" s="182">
        <v>159</v>
      </c>
      <c r="U607" s="182">
        <v>2.6</v>
      </c>
      <c r="V607" s="182">
        <v>6.26</v>
      </c>
      <c r="W607" s="182">
        <v>21.96</v>
      </c>
      <c r="X607" s="230"/>
      <c r="Y607" s="230"/>
    </row>
    <row r="608" spans="1:25" s="106" customFormat="1" ht="14.25" customHeight="1">
      <c r="A608" s="378"/>
      <c r="B608" s="47"/>
      <c r="C608" s="378"/>
      <c r="D608" s="378"/>
      <c r="E608" s="378"/>
      <c r="F608" s="378"/>
      <c r="G608" s="378"/>
      <c r="H608" s="91"/>
      <c r="I608" s="378"/>
      <c r="J608" s="47"/>
      <c r="K608" s="378"/>
      <c r="L608" s="378"/>
      <c r="M608" s="378"/>
      <c r="N608" s="378"/>
      <c r="O608" s="378"/>
      <c r="P608" s="229"/>
      <c r="Q608" s="250" t="s">
        <v>61</v>
      </c>
      <c r="R608" s="181" t="s">
        <v>62</v>
      </c>
      <c r="S608" s="178" t="s">
        <v>156</v>
      </c>
      <c r="T608" s="182">
        <v>295.33</v>
      </c>
      <c r="U608" s="184">
        <v>5.8</v>
      </c>
      <c r="V608" s="182">
        <v>10.66</v>
      </c>
      <c r="W608" s="185">
        <v>42.66</v>
      </c>
      <c r="X608" s="229"/>
      <c r="Y608" s="229"/>
    </row>
    <row r="609" spans="1:25" s="106" customFormat="1" ht="14.25" customHeight="1">
      <c r="A609" s="378"/>
      <c r="B609" s="47"/>
      <c r="C609" s="378"/>
      <c r="D609" s="378"/>
      <c r="E609" s="378"/>
      <c r="F609" s="378"/>
      <c r="G609" s="378"/>
      <c r="H609" s="91"/>
      <c r="I609" s="378"/>
      <c r="J609" s="47"/>
      <c r="K609" s="378"/>
      <c r="L609" s="378"/>
      <c r="M609" s="378"/>
      <c r="N609" s="378"/>
      <c r="O609" s="378"/>
      <c r="P609" s="229"/>
      <c r="Q609" s="250" t="s">
        <v>174</v>
      </c>
      <c r="R609" s="181" t="s">
        <v>175</v>
      </c>
      <c r="S609" s="178">
        <v>35</v>
      </c>
      <c r="T609" s="182">
        <v>125.41</v>
      </c>
      <c r="U609" s="182">
        <v>8.17</v>
      </c>
      <c r="V609" s="182">
        <v>10.26</v>
      </c>
      <c r="W609" s="182">
        <v>0</v>
      </c>
      <c r="X609" s="229"/>
      <c r="Y609" s="229"/>
    </row>
    <row r="610" spans="1:25" s="106" customFormat="1" ht="14.25" customHeight="1">
      <c r="A610" s="378"/>
      <c r="B610" s="47"/>
      <c r="C610" s="378"/>
      <c r="D610" s="378"/>
      <c r="E610" s="378"/>
      <c r="F610" s="378"/>
      <c r="G610" s="378"/>
      <c r="H610" s="91"/>
      <c r="I610" s="378"/>
      <c r="J610" s="47"/>
      <c r="K610" s="378"/>
      <c r="L610" s="378"/>
      <c r="M610" s="378"/>
      <c r="N610" s="378"/>
      <c r="O610" s="378"/>
      <c r="P610" s="229"/>
      <c r="Q610" s="250" t="s">
        <v>217</v>
      </c>
      <c r="R610" s="181" t="s">
        <v>194</v>
      </c>
      <c r="S610" s="178">
        <v>200</v>
      </c>
      <c r="T610" s="182">
        <v>91.2</v>
      </c>
      <c r="U610" s="184">
        <v>3.8</v>
      </c>
      <c r="V610" s="184">
        <v>3.5</v>
      </c>
      <c r="W610" s="184">
        <v>11.1</v>
      </c>
      <c r="X610" s="229"/>
      <c r="Y610" s="229"/>
    </row>
    <row r="611" spans="1:25" s="106" customFormat="1" ht="14.25" customHeight="1">
      <c r="A611" s="378"/>
      <c r="B611" s="47"/>
      <c r="C611" s="378"/>
      <c r="D611" s="378"/>
      <c r="E611" s="378"/>
      <c r="F611" s="378"/>
      <c r="G611" s="378"/>
      <c r="H611" s="91"/>
      <c r="I611" s="378"/>
      <c r="J611" s="47"/>
      <c r="K611" s="378"/>
      <c r="L611" s="378"/>
      <c r="M611" s="378"/>
      <c r="N611" s="378"/>
      <c r="O611" s="378"/>
      <c r="P611" s="229"/>
      <c r="Q611" s="250" t="s">
        <v>178</v>
      </c>
      <c r="R611" s="195" t="s">
        <v>1</v>
      </c>
      <c r="S611" s="196">
        <v>30</v>
      </c>
      <c r="T611" s="182">
        <v>63</v>
      </c>
      <c r="U611" s="184">
        <v>1.8</v>
      </c>
      <c r="V611" s="182">
        <v>0.3</v>
      </c>
      <c r="W611" s="184">
        <v>12.9</v>
      </c>
      <c r="X611" s="229"/>
      <c r="Y611" s="229"/>
    </row>
    <row r="612" spans="1:25" s="106" customFormat="1" ht="14.25" customHeight="1">
      <c r="A612" s="378"/>
      <c r="B612" s="47"/>
      <c r="C612" s="378"/>
      <c r="D612" s="378"/>
      <c r="E612" s="378"/>
      <c r="F612" s="378"/>
      <c r="G612" s="378"/>
      <c r="H612" s="91"/>
      <c r="I612" s="378"/>
      <c r="J612" s="47"/>
      <c r="K612" s="378"/>
      <c r="L612" s="378"/>
      <c r="M612" s="378"/>
      <c r="N612" s="378"/>
      <c r="O612" s="378"/>
      <c r="P612" s="229"/>
      <c r="Q612" s="252"/>
      <c r="R612" s="186" t="s">
        <v>8</v>
      </c>
      <c r="S612" s="177">
        <v>525</v>
      </c>
      <c r="T612" s="187">
        <f>SUM(T607:T611)</f>
        <v>733.94</v>
      </c>
      <c r="U612" s="187">
        <f>SUM(U607:U611)</f>
        <v>22.17</v>
      </c>
      <c r="V612" s="187">
        <f>SUM(V607:V611)</f>
        <v>30.98</v>
      </c>
      <c r="W612" s="187">
        <f>SUM(W607:W611)</f>
        <v>88.62</v>
      </c>
      <c r="X612" s="229"/>
      <c r="Y612" s="229"/>
    </row>
    <row r="613" spans="1:25" s="109" customFormat="1" ht="14.25" customHeight="1">
      <c r="A613" s="378"/>
      <c r="B613" s="47"/>
      <c r="C613" s="378"/>
      <c r="D613" s="378"/>
      <c r="E613" s="378"/>
      <c r="F613" s="378"/>
      <c r="G613" s="378"/>
      <c r="H613" s="91"/>
      <c r="I613" s="378"/>
      <c r="J613" s="47"/>
      <c r="K613" s="378"/>
      <c r="L613" s="378"/>
      <c r="M613" s="378"/>
      <c r="N613" s="378"/>
      <c r="O613" s="378"/>
      <c r="P613" s="241"/>
      <c r="Q613" s="213"/>
      <c r="R613" s="192"/>
      <c r="S613" s="193"/>
      <c r="T613" s="194"/>
      <c r="U613" s="194"/>
      <c r="V613" s="194"/>
      <c r="W613" s="194"/>
      <c r="X613" s="241"/>
      <c r="Y613" s="241"/>
    </row>
    <row r="614" spans="1:25" s="109" customFormat="1" ht="14.25" customHeight="1">
      <c r="A614" s="378"/>
      <c r="B614" s="47"/>
      <c r="C614" s="378"/>
      <c r="D614" s="378"/>
      <c r="E614" s="378"/>
      <c r="F614" s="378"/>
      <c r="G614" s="378"/>
      <c r="H614" s="91"/>
      <c r="I614" s="378"/>
      <c r="J614" s="47"/>
      <c r="K614" s="378"/>
      <c r="L614" s="378"/>
      <c r="M614" s="378"/>
      <c r="N614" s="378"/>
      <c r="O614" s="378"/>
      <c r="P614" s="241"/>
      <c r="Q614" s="272"/>
      <c r="R614" s="192"/>
      <c r="S614" s="193"/>
      <c r="T614" s="201"/>
      <c r="U614" s="201"/>
      <c r="V614" s="201"/>
      <c r="W614" s="201"/>
      <c r="X614" s="241"/>
      <c r="Y614" s="241"/>
    </row>
    <row r="615" spans="1:25" s="109" customFormat="1" ht="14.25" customHeight="1">
      <c r="A615" s="378"/>
      <c r="B615" s="47"/>
      <c r="C615" s="378"/>
      <c r="D615" s="378"/>
      <c r="E615" s="378"/>
      <c r="F615" s="378"/>
      <c r="G615" s="378"/>
      <c r="H615" s="91"/>
      <c r="I615" s="378"/>
      <c r="J615" s="47"/>
      <c r="K615" s="378"/>
      <c r="L615" s="378"/>
      <c r="M615" s="378"/>
      <c r="N615" s="378"/>
      <c r="O615" s="378"/>
      <c r="P615" s="241"/>
      <c r="Q615" s="272"/>
      <c r="R615" s="192"/>
      <c r="S615" s="193"/>
      <c r="T615" s="201"/>
      <c r="U615" s="201"/>
      <c r="V615" s="201"/>
      <c r="W615" s="201"/>
      <c r="X615" s="241"/>
      <c r="Y615" s="241"/>
    </row>
    <row r="616" spans="1:25" s="109" customFormat="1" ht="14.25" customHeight="1">
      <c r="A616" s="378"/>
      <c r="B616" s="47"/>
      <c r="C616" s="378"/>
      <c r="D616" s="378"/>
      <c r="E616" s="378"/>
      <c r="F616" s="378"/>
      <c r="G616" s="378"/>
      <c r="H616" s="91"/>
      <c r="I616" s="378"/>
      <c r="J616" s="47"/>
      <c r="K616" s="378"/>
      <c r="L616" s="378"/>
      <c r="M616" s="378"/>
      <c r="N616" s="378"/>
      <c r="O616" s="378"/>
      <c r="P616" s="241"/>
      <c r="Q616" s="272"/>
      <c r="R616" s="192"/>
      <c r="S616" s="193"/>
      <c r="T616" s="201"/>
      <c r="U616" s="201"/>
      <c r="V616" s="201"/>
      <c r="W616" s="201"/>
      <c r="X616" s="241"/>
      <c r="Y616" s="241"/>
    </row>
    <row r="617" spans="1:25" s="109" customFormat="1" ht="14.25" customHeight="1">
      <c r="A617" s="378"/>
      <c r="B617" s="47"/>
      <c r="C617" s="378"/>
      <c r="D617" s="378"/>
      <c r="E617" s="378"/>
      <c r="F617" s="378"/>
      <c r="G617" s="378"/>
      <c r="H617" s="91"/>
      <c r="I617" s="378"/>
      <c r="J617" s="47"/>
      <c r="K617" s="378"/>
      <c r="L617" s="378"/>
      <c r="M617" s="378"/>
      <c r="N617" s="378"/>
      <c r="O617" s="378"/>
      <c r="P617" s="241"/>
      <c r="Q617" s="272"/>
      <c r="R617" s="192"/>
      <c r="S617" s="193"/>
      <c r="T617" s="201"/>
      <c r="U617" s="201"/>
      <c r="V617" s="201"/>
      <c r="W617" s="201"/>
      <c r="X617" s="241"/>
      <c r="Y617" s="241"/>
    </row>
    <row r="618" spans="1:25" s="106" customFormat="1" ht="14.25" customHeight="1">
      <c r="A618" s="378"/>
      <c r="B618" s="47"/>
      <c r="C618" s="378"/>
      <c r="D618" s="378"/>
      <c r="E618" s="378"/>
      <c r="F618" s="378"/>
      <c r="G618" s="378"/>
      <c r="H618" s="91"/>
      <c r="I618" s="378"/>
      <c r="J618" s="47"/>
      <c r="K618" s="378"/>
      <c r="L618" s="378"/>
      <c r="M618" s="378"/>
      <c r="N618" s="378"/>
      <c r="O618" s="378"/>
      <c r="P618" s="229"/>
      <c r="Q618" s="276"/>
      <c r="R618" s="193"/>
      <c r="S618" s="189"/>
      <c r="T618" s="222"/>
      <c r="U618" s="222"/>
      <c r="V618" s="222"/>
      <c r="W618" s="222"/>
      <c r="X618" s="229"/>
      <c r="Y618" s="229"/>
    </row>
    <row r="619" spans="1:25" s="106" customFormat="1" ht="14.25" customHeight="1">
      <c r="A619" s="378"/>
      <c r="B619" s="47"/>
      <c r="C619" s="378"/>
      <c r="D619" s="378"/>
      <c r="E619" s="378"/>
      <c r="F619" s="378"/>
      <c r="G619" s="378"/>
      <c r="H619" s="91"/>
      <c r="I619" s="378"/>
      <c r="J619" s="47"/>
      <c r="K619" s="378"/>
      <c r="L619" s="378"/>
      <c r="M619" s="378"/>
      <c r="N619" s="378"/>
      <c r="O619" s="378"/>
      <c r="P619" s="229"/>
      <c r="Q619" s="240"/>
      <c r="R619" s="197" t="s">
        <v>75</v>
      </c>
      <c r="S619" s="198"/>
      <c r="T619" s="199"/>
      <c r="U619" s="199"/>
      <c r="V619" s="199"/>
      <c r="W619" s="199"/>
      <c r="X619" s="229"/>
      <c r="Y619" s="229"/>
    </row>
    <row r="620" spans="1:25" s="106" customFormat="1" ht="14.25" customHeight="1">
      <c r="A620" s="378"/>
      <c r="B620" s="47"/>
      <c r="C620" s="378"/>
      <c r="D620" s="378"/>
      <c r="E620" s="378"/>
      <c r="F620" s="378"/>
      <c r="G620" s="378"/>
      <c r="H620" s="91"/>
      <c r="I620" s="378"/>
      <c r="J620" s="47"/>
      <c r="K620" s="378"/>
      <c r="L620" s="378"/>
      <c r="M620" s="378"/>
      <c r="N620" s="378"/>
      <c r="O620" s="378"/>
      <c r="P620" s="229"/>
      <c r="Q620" s="240"/>
      <c r="R620" s="197" t="s">
        <v>80</v>
      </c>
      <c r="S620" s="198"/>
      <c r="T620" s="220"/>
      <c r="U620" s="220"/>
      <c r="V620" s="220"/>
      <c r="W620" s="220"/>
      <c r="X620" s="229"/>
      <c r="Y620" s="229"/>
    </row>
    <row r="621" spans="1:25" s="109" customFormat="1" ht="14.25" customHeight="1" thickBot="1">
      <c r="A621" s="378"/>
      <c r="B621" s="47"/>
      <c r="C621" s="378"/>
      <c r="D621" s="378"/>
      <c r="E621" s="378"/>
      <c r="F621" s="378"/>
      <c r="G621" s="378"/>
      <c r="H621" s="91"/>
      <c r="I621" s="378"/>
      <c r="J621" s="47"/>
      <c r="K621" s="378"/>
      <c r="L621" s="378"/>
      <c r="M621" s="378"/>
      <c r="N621" s="378"/>
      <c r="O621" s="378"/>
      <c r="P621" s="241"/>
      <c r="Q621" s="240"/>
      <c r="R621" s="200" t="s">
        <v>154</v>
      </c>
      <c r="S621" s="198"/>
      <c r="T621" s="199"/>
      <c r="U621" s="199"/>
      <c r="V621" s="199"/>
      <c r="W621" s="199"/>
      <c r="X621" s="241"/>
      <c r="Y621" s="241"/>
    </row>
    <row r="622" spans="1:25" s="109" customFormat="1" ht="14.25" customHeight="1">
      <c r="A622" s="378"/>
      <c r="B622" s="47"/>
      <c r="C622" s="378"/>
      <c r="D622" s="378"/>
      <c r="E622" s="378"/>
      <c r="F622" s="378"/>
      <c r="G622" s="378"/>
      <c r="H622" s="91"/>
      <c r="I622" s="378"/>
      <c r="J622" s="47"/>
      <c r="K622" s="378"/>
      <c r="L622" s="378"/>
      <c r="M622" s="378"/>
      <c r="N622" s="378"/>
      <c r="O622" s="378"/>
      <c r="P622" s="241"/>
      <c r="Q622" s="509" t="s">
        <v>22</v>
      </c>
      <c r="R622" s="494" t="s">
        <v>23</v>
      </c>
      <c r="S622" s="496" t="s">
        <v>24</v>
      </c>
      <c r="T622" s="498" t="s">
        <v>26</v>
      </c>
      <c r="U622" s="500" t="s">
        <v>25</v>
      </c>
      <c r="V622" s="501"/>
      <c r="W622" s="502"/>
      <c r="X622" s="241"/>
      <c r="Y622" s="241"/>
    </row>
    <row r="623" spans="1:25" s="106" customFormat="1" ht="14.25" customHeight="1" thickBot="1">
      <c r="A623" s="378"/>
      <c r="B623" s="47"/>
      <c r="C623" s="378"/>
      <c r="D623" s="378"/>
      <c r="E623" s="378"/>
      <c r="F623" s="378"/>
      <c r="G623" s="378"/>
      <c r="H623" s="91"/>
      <c r="I623" s="378"/>
      <c r="J623" s="47"/>
      <c r="K623" s="378"/>
      <c r="L623" s="378"/>
      <c r="M623" s="378"/>
      <c r="N623" s="378"/>
      <c r="O623" s="378"/>
      <c r="P623" s="229"/>
      <c r="Q623" s="510"/>
      <c r="R623" s="495"/>
      <c r="S623" s="497"/>
      <c r="T623" s="499"/>
      <c r="U623" s="170" t="s">
        <v>27</v>
      </c>
      <c r="V623" s="170" t="s">
        <v>28</v>
      </c>
      <c r="W623" s="171" t="s">
        <v>29</v>
      </c>
      <c r="X623" s="229"/>
      <c r="Y623" s="229"/>
    </row>
    <row r="624" spans="1:25" s="106" customFormat="1" ht="14.25" customHeight="1" thickBot="1">
      <c r="A624" s="378"/>
      <c r="B624" s="47"/>
      <c r="C624" s="378"/>
      <c r="D624" s="378"/>
      <c r="E624" s="378"/>
      <c r="F624" s="378"/>
      <c r="G624" s="378"/>
      <c r="H624" s="91"/>
      <c r="I624" s="378"/>
      <c r="J624" s="47"/>
      <c r="K624" s="378"/>
      <c r="L624" s="378"/>
      <c r="M624" s="378"/>
      <c r="N624" s="378"/>
      <c r="O624" s="378"/>
      <c r="P624" s="229"/>
      <c r="Q624" s="273">
        <v>1</v>
      </c>
      <c r="R624" s="237">
        <v>2</v>
      </c>
      <c r="S624" s="237">
        <v>3</v>
      </c>
      <c r="T624" s="238">
        <v>7</v>
      </c>
      <c r="U624" s="237">
        <v>4</v>
      </c>
      <c r="V624" s="237">
        <v>5</v>
      </c>
      <c r="W624" s="237">
        <v>6</v>
      </c>
      <c r="X624" s="229"/>
      <c r="Y624" s="229"/>
    </row>
    <row r="625" spans="1:25" s="106" customFormat="1" ht="14.25" customHeight="1">
      <c r="A625" s="378"/>
      <c r="B625" s="47"/>
      <c r="C625" s="378"/>
      <c r="D625" s="378"/>
      <c r="E625" s="378"/>
      <c r="F625" s="378"/>
      <c r="G625" s="378"/>
      <c r="H625" s="91"/>
      <c r="I625" s="378"/>
      <c r="J625" s="47"/>
      <c r="K625" s="378"/>
      <c r="L625" s="378"/>
      <c r="M625" s="378"/>
      <c r="N625" s="378"/>
      <c r="O625" s="378"/>
      <c r="P625" s="229"/>
      <c r="Q625" s="248"/>
      <c r="R625" s="173" t="s">
        <v>81</v>
      </c>
      <c r="S625" s="174"/>
      <c r="T625" s="175"/>
      <c r="U625" s="175"/>
      <c r="V625" s="175"/>
      <c r="W625" s="175"/>
      <c r="X625" s="229"/>
      <c r="Y625" s="229"/>
    </row>
    <row r="626" spans="1:25" s="106" customFormat="1" ht="14.25" customHeight="1">
      <c r="A626" s="378"/>
      <c r="B626" s="47"/>
      <c r="C626" s="378"/>
      <c r="D626" s="378"/>
      <c r="E626" s="378"/>
      <c r="F626" s="378"/>
      <c r="G626" s="378"/>
      <c r="H626" s="91"/>
      <c r="I626" s="378"/>
      <c r="J626" s="47"/>
      <c r="K626" s="378"/>
      <c r="L626" s="378"/>
      <c r="M626" s="378"/>
      <c r="N626" s="378"/>
      <c r="O626" s="378"/>
      <c r="P626" s="229"/>
      <c r="Q626" s="249"/>
      <c r="R626" s="177" t="s">
        <v>157</v>
      </c>
      <c r="S626" s="178"/>
      <c r="T626" s="180"/>
      <c r="U626" s="179"/>
      <c r="V626" s="179"/>
      <c r="W626" s="179"/>
      <c r="X626" s="229"/>
      <c r="Y626" s="229"/>
    </row>
    <row r="627" spans="1:25" s="106" customFormat="1" ht="14.25" customHeight="1">
      <c r="A627" s="378"/>
      <c r="B627" s="47"/>
      <c r="C627" s="378"/>
      <c r="D627" s="378"/>
      <c r="E627" s="378"/>
      <c r="F627" s="378"/>
      <c r="G627" s="378"/>
      <c r="H627" s="91"/>
      <c r="I627" s="378"/>
      <c r="J627" s="47"/>
      <c r="K627" s="378"/>
      <c r="L627" s="378"/>
      <c r="M627" s="378"/>
      <c r="N627" s="378"/>
      <c r="O627" s="378"/>
      <c r="P627" s="229"/>
      <c r="Q627" s="250" t="s">
        <v>184</v>
      </c>
      <c r="R627" s="181" t="s">
        <v>51</v>
      </c>
      <c r="S627" s="178" t="s">
        <v>216</v>
      </c>
      <c r="T627" s="182">
        <v>56.6</v>
      </c>
      <c r="U627" s="182">
        <v>4.8</v>
      </c>
      <c r="V627" s="182">
        <v>4</v>
      </c>
      <c r="W627" s="182">
        <v>0.3</v>
      </c>
      <c r="X627" s="229"/>
      <c r="Y627" s="229"/>
    </row>
    <row r="628" spans="1:25" s="106" customFormat="1" ht="14.25" customHeight="1">
      <c r="A628" s="378"/>
      <c r="B628" s="47"/>
      <c r="C628" s="378"/>
      <c r="D628" s="378"/>
      <c r="E628" s="378"/>
      <c r="F628" s="378"/>
      <c r="G628" s="378"/>
      <c r="H628" s="91"/>
      <c r="I628" s="378"/>
      <c r="J628" s="47"/>
      <c r="K628" s="378"/>
      <c r="L628" s="378"/>
      <c r="M628" s="378"/>
      <c r="N628" s="378"/>
      <c r="O628" s="378"/>
      <c r="P628" s="229"/>
      <c r="Q628" s="250" t="s">
        <v>65</v>
      </c>
      <c r="R628" s="202" t="s">
        <v>215</v>
      </c>
      <c r="S628" s="178">
        <v>200</v>
      </c>
      <c r="T628" s="182">
        <v>280.8</v>
      </c>
      <c r="U628" s="182">
        <v>10.53</v>
      </c>
      <c r="V628" s="182">
        <v>9.6</v>
      </c>
      <c r="W628" s="182">
        <v>38.13</v>
      </c>
      <c r="X628" s="229"/>
      <c r="Y628" s="229"/>
    </row>
    <row r="629" spans="1:25" s="106" customFormat="1" ht="14.25" customHeight="1">
      <c r="A629" s="378"/>
      <c r="B629" s="47"/>
      <c r="C629" s="378"/>
      <c r="D629" s="378"/>
      <c r="E629" s="378"/>
      <c r="F629" s="378"/>
      <c r="G629" s="378"/>
      <c r="H629" s="91"/>
      <c r="I629" s="378"/>
      <c r="J629" s="47"/>
      <c r="K629" s="378"/>
      <c r="L629" s="378"/>
      <c r="M629" s="378"/>
      <c r="N629" s="378"/>
      <c r="O629" s="378"/>
      <c r="P629" s="229"/>
      <c r="Q629" s="250" t="s">
        <v>184</v>
      </c>
      <c r="R629" s="181" t="s">
        <v>214</v>
      </c>
      <c r="S629" s="178" t="s">
        <v>7</v>
      </c>
      <c r="T629" s="182">
        <v>27.9</v>
      </c>
      <c r="U629" s="182">
        <v>0</v>
      </c>
      <c r="V629" s="184">
        <v>0</v>
      </c>
      <c r="W629" s="184">
        <v>6.7</v>
      </c>
      <c r="X629" s="229"/>
      <c r="Y629" s="229"/>
    </row>
    <row r="630" spans="1:25" s="106" customFormat="1" ht="14.25" customHeight="1">
      <c r="A630" s="378"/>
      <c r="B630" s="47"/>
      <c r="C630" s="378"/>
      <c r="D630" s="378"/>
      <c r="E630" s="378"/>
      <c r="F630" s="378"/>
      <c r="G630" s="378"/>
      <c r="H630" s="91"/>
      <c r="I630" s="378"/>
      <c r="J630" s="47"/>
      <c r="K630" s="378"/>
      <c r="L630" s="378"/>
      <c r="M630" s="378"/>
      <c r="N630" s="378"/>
      <c r="O630" s="378"/>
      <c r="P630" s="229"/>
      <c r="Q630" s="250" t="s">
        <v>178</v>
      </c>
      <c r="R630" s="195" t="s">
        <v>1</v>
      </c>
      <c r="S630" s="196">
        <v>30</v>
      </c>
      <c r="T630" s="182">
        <v>63</v>
      </c>
      <c r="U630" s="184">
        <v>1.8</v>
      </c>
      <c r="V630" s="182">
        <v>0.3</v>
      </c>
      <c r="W630" s="184">
        <v>12.9</v>
      </c>
      <c r="X630" s="229"/>
      <c r="Y630" s="229"/>
    </row>
    <row r="631" spans="1:25" s="106" customFormat="1" ht="14.25" customHeight="1">
      <c r="A631" s="378"/>
      <c r="B631" s="47"/>
      <c r="C631" s="378"/>
      <c r="D631" s="378"/>
      <c r="E631" s="378"/>
      <c r="F631" s="378"/>
      <c r="G631" s="378"/>
      <c r="H631" s="91"/>
      <c r="I631" s="378"/>
      <c r="J631" s="47"/>
      <c r="K631" s="378"/>
      <c r="L631" s="378"/>
      <c r="M631" s="378"/>
      <c r="N631" s="378"/>
      <c r="O631" s="378"/>
      <c r="P631" s="229"/>
      <c r="Q631" s="252"/>
      <c r="R631" s="186" t="s">
        <v>8</v>
      </c>
      <c r="S631" s="177">
        <v>490</v>
      </c>
      <c r="T631" s="187">
        <f>SUM(T627:T630)</f>
        <v>428.3</v>
      </c>
      <c r="U631" s="187">
        <f>SUM(U627:U630)</f>
        <v>17.13</v>
      </c>
      <c r="V631" s="187">
        <f>SUM(V627:V630)</f>
        <v>13.9</v>
      </c>
      <c r="W631" s="187">
        <f>SUM(W627:W630)</f>
        <v>58.03</v>
      </c>
      <c r="X631" s="229"/>
      <c r="Y631" s="229"/>
    </row>
    <row r="632" spans="1:25" s="106" customFormat="1" ht="14.25" customHeight="1">
      <c r="A632" s="378"/>
      <c r="B632" s="47"/>
      <c r="C632" s="378"/>
      <c r="D632" s="378"/>
      <c r="E632" s="378"/>
      <c r="F632" s="378"/>
      <c r="G632" s="378"/>
      <c r="H632" s="91"/>
      <c r="I632" s="378"/>
      <c r="J632" s="47"/>
      <c r="K632" s="378"/>
      <c r="L632" s="378"/>
      <c r="M632" s="378"/>
      <c r="N632" s="378"/>
      <c r="O632" s="378"/>
      <c r="P632" s="229"/>
      <c r="Q632" s="213"/>
      <c r="R632" s="192"/>
      <c r="S632" s="193"/>
      <c r="T632" s="201"/>
      <c r="U632" s="194"/>
      <c r="V632" s="194"/>
      <c r="W632" s="194"/>
      <c r="X632" s="229"/>
      <c r="Y632" s="229"/>
    </row>
    <row r="633" spans="1:25" s="106" customFormat="1" ht="14.25" customHeight="1">
      <c r="A633" s="378"/>
      <c r="B633" s="47"/>
      <c r="C633" s="378"/>
      <c r="D633" s="378"/>
      <c r="E633" s="378"/>
      <c r="F633" s="378"/>
      <c r="G633" s="378"/>
      <c r="H633" s="91"/>
      <c r="I633" s="378"/>
      <c r="J633" s="47"/>
      <c r="K633" s="378"/>
      <c r="L633" s="378"/>
      <c r="M633" s="378"/>
      <c r="N633" s="378"/>
      <c r="O633" s="378"/>
      <c r="P633" s="229"/>
      <c r="Q633" s="213"/>
      <c r="R633" s="192"/>
      <c r="S633" s="193"/>
      <c r="T633" s="201"/>
      <c r="U633" s="194"/>
      <c r="V633" s="194"/>
      <c r="W633" s="194"/>
      <c r="X633" s="229"/>
      <c r="Y633" s="229"/>
    </row>
    <row r="634" spans="1:25" s="106" customFormat="1" ht="14.25" customHeight="1">
      <c r="A634" s="378"/>
      <c r="B634" s="47"/>
      <c r="C634" s="378"/>
      <c r="D634" s="378"/>
      <c r="E634" s="378"/>
      <c r="F634" s="378"/>
      <c r="G634" s="378"/>
      <c r="H634" s="91"/>
      <c r="I634" s="378"/>
      <c r="J634" s="47"/>
      <c r="K634" s="378"/>
      <c r="L634" s="378"/>
      <c r="M634" s="378"/>
      <c r="N634" s="378"/>
      <c r="O634" s="378"/>
      <c r="P634" s="229"/>
      <c r="Q634" s="276"/>
      <c r="R634" s="192"/>
      <c r="S634" s="189"/>
      <c r="T634" s="220"/>
      <c r="U634" s="220"/>
      <c r="V634" s="220"/>
      <c r="W634" s="220"/>
      <c r="X634" s="229"/>
      <c r="Y634" s="229"/>
    </row>
    <row r="635" spans="1:25" s="106" customFormat="1" ht="14.25" customHeight="1">
      <c r="A635" s="378"/>
      <c r="B635" s="47"/>
      <c r="C635" s="378"/>
      <c r="D635" s="378"/>
      <c r="E635" s="378"/>
      <c r="F635" s="378"/>
      <c r="G635" s="378"/>
      <c r="H635" s="91"/>
      <c r="I635" s="378"/>
      <c r="J635" s="47"/>
      <c r="K635" s="378"/>
      <c r="L635" s="378"/>
      <c r="M635" s="378"/>
      <c r="N635" s="378"/>
      <c r="O635" s="378"/>
      <c r="P635" s="229"/>
      <c r="Q635" s="275"/>
      <c r="R635" s="188"/>
      <c r="S635" s="188"/>
      <c r="T635" s="228"/>
      <c r="U635" s="228"/>
      <c r="V635" s="228"/>
      <c r="W635" s="228"/>
      <c r="X635" s="229"/>
      <c r="Y635" s="229"/>
    </row>
    <row r="636" spans="1:25" s="106" customFormat="1" ht="14.25" customHeight="1">
      <c r="A636" s="378"/>
      <c r="B636" s="47"/>
      <c r="C636" s="378"/>
      <c r="D636" s="378"/>
      <c r="E636" s="378"/>
      <c r="F636" s="378"/>
      <c r="G636" s="378"/>
      <c r="H636" s="91"/>
      <c r="I636" s="378"/>
      <c r="J636" s="47"/>
      <c r="K636" s="378"/>
      <c r="L636" s="378"/>
      <c r="M636" s="378"/>
      <c r="N636" s="378"/>
      <c r="O636" s="378"/>
      <c r="P636" s="229"/>
      <c r="Q636" s="275"/>
      <c r="R636" s="188"/>
      <c r="S636" s="188"/>
      <c r="T636" s="228"/>
      <c r="U636" s="228"/>
      <c r="V636" s="228"/>
      <c r="W636" s="228"/>
      <c r="X636" s="229"/>
      <c r="Y636" s="229"/>
    </row>
    <row r="637" spans="1:25" s="106" customFormat="1" ht="14.25" customHeight="1">
      <c r="A637" s="378"/>
      <c r="B637" s="47"/>
      <c r="C637" s="378"/>
      <c r="D637" s="378"/>
      <c r="E637" s="378"/>
      <c r="F637" s="378"/>
      <c r="G637" s="378"/>
      <c r="H637" s="91"/>
      <c r="I637" s="378"/>
      <c r="J637" s="47"/>
      <c r="K637" s="378"/>
      <c r="L637" s="378"/>
      <c r="M637" s="378"/>
      <c r="N637" s="378"/>
      <c r="O637" s="378"/>
      <c r="P637" s="229"/>
      <c r="Q637" s="240"/>
      <c r="R637" s="197" t="s">
        <v>75</v>
      </c>
      <c r="S637" s="198"/>
      <c r="T637" s="199"/>
      <c r="U637" s="199"/>
      <c r="V637" s="199"/>
      <c r="W637" s="199"/>
      <c r="X637" s="229"/>
      <c r="Y637" s="229"/>
    </row>
    <row r="638" spans="1:25" s="106" customFormat="1" ht="14.25" customHeight="1">
      <c r="A638" s="378"/>
      <c r="B638" s="47"/>
      <c r="C638" s="378"/>
      <c r="D638" s="378"/>
      <c r="E638" s="378"/>
      <c r="F638" s="378"/>
      <c r="G638" s="378"/>
      <c r="H638" s="91"/>
      <c r="I638" s="378"/>
      <c r="J638" s="47"/>
      <c r="K638" s="378"/>
      <c r="L638" s="378"/>
      <c r="M638" s="378"/>
      <c r="N638" s="378"/>
      <c r="O638" s="378"/>
      <c r="P638" s="229"/>
      <c r="Q638" s="240"/>
      <c r="R638" s="197" t="s">
        <v>83</v>
      </c>
      <c r="S638" s="198"/>
      <c r="T638" s="199"/>
      <c r="U638" s="199"/>
      <c r="V638" s="199"/>
      <c r="W638" s="199"/>
      <c r="X638" s="229"/>
      <c r="Y638" s="229"/>
    </row>
    <row r="639" spans="1:25" s="106" customFormat="1" ht="14.25" customHeight="1" thickBot="1">
      <c r="A639" s="378"/>
      <c r="B639" s="47"/>
      <c r="C639" s="378"/>
      <c r="D639" s="378"/>
      <c r="E639" s="378"/>
      <c r="F639" s="378"/>
      <c r="G639" s="378"/>
      <c r="H639" s="91"/>
      <c r="I639" s="378"/>
      <c r="J639" s="47"/>
      <c r="K639" s="378"/>
      <c r="L639" s="378"/>
      <c r="M639" s="378"/>
      <c r="N639" s="378"/>
      <c r="O639" s="378"/>
      <c r="P639" s="229"/>
      <c r="Q639" s="240"/>
      <c r="R639" s="200" t="s">
        <v>154</v>
      </c>
      <c r="S639" s="198"/>
      <c r="T639" s="199"/>
      <c r="U639" s="199"/>
      <c r="V639" s="199"/>
      <c r="W639" s="199"/>
      <c r="X639" s="229"/>
      <c r="Y639" s="229"/>
    </row>
    <row r="640" spans="1:25" s="106" customFormat="1" ht="14.25" customHeight="1">
      <c r="A640" s="378"/>
      <c r="B640" s="47"/>
      <c r="C640" s="378"/>
      <c r="D640" s="378"/>
      <c r="E640" s="378"/>
      <c r="F640" s="378"/>
      <c r="G640" s="378"/>
      <c r="H640" s="91"/>
      <c r="I640" s="378"/>
      <c r="J640" s="47"/>
      <c r="K640" s="378"/>
      <c r="L640" s="378"/>
      <c r="M640" s="378"/>
      <c r="N640" s="378"/>
      <c r="O640" s="378"/>
      <c r="P640" s="229"/>
      <c r="Q640" s="509" t="s">
        <v>22</v>
      </c>
      <c r="R640" s="494" t="s">
        <v>23</v>
      </c>
      <c r="S640" s="496" t="s">
        <v>24</v>
      </c>
      <c r="T640" s="498" t="s">
        <v>26</v>
      </c>
      <c r="U640" s="500" t="s">
        <v>25</v>
      </c>
      <c r="V640" s="501"/>
      <c r="W640" s="502"/>
      <c r="X640" s="229"/>
      <c r="Y640" s="229"/>
    </row>
    <row r="641" spans="1:25" s="106" customFormat="1" ht="14.25" customHeight="1" thickBot="1">
      <c r="A641" s="378"/>
      <c r="B641" s="47"/>
      <c r="C641" s="378"/>
      <c r="D641" s="378"/>
      <c r="E641" s="378"/>
      <c r="F641" s="378"/>
      <c r="G641" s="378"/>
      <c r="H641" s="91"/>
      <c r="I641" s="378"/>
      <c r="J641" s="47"/>
      <c r="K641" s="378"/>
      <c r="L641" s="378"/>
      <c r="M641" s="378"/>
      <c r="N641" s="378"/>
      <c r="O641" s="378"/>
      <c r="P641" s="229"/>
      <c r="Q641" s="510"/>
      <c r="R641" s="495"/>
      <c r="S641" s="497"/>
      <c r="T641" s="499"/>
      <c r="U641" s="170" t="s">
        <v>27</v>
      </c>
      <c r="V641" s="170" t="s">
        <v>28</v>
      </c>
      <c r="W641" s="171" t="s">
        <v>29</v>
      </c>
      <c r="X641" s="229"/>
      <c r="Y641" s="229"/>
    </row>
    <row r="642" spans="1:25" s="106" customFormat="1" ht="14.25" customHeight="1" thickBot="1">
      <c r="A642" s="378"/>
      <c r="B642" s="47"/>
      <c r="C642" s="378"/>
      <c r="D642" s="378"/>
      <c r="E642" s="378"/>
      <c r="F642" s="378"/>
      <c r="G642" s="378"/>
      <c r="H642" s="91"/>
      <c r="I642" s="378"/>
      <c r="J642" s="47"/>
      <c r="K642" s="378"/>
      <c r="L642" s="378"/>
      <c r="M642" s="378"/>
      <c r="N642" s="378"/>
      <c r="O642" s="378"/>
      <c r="P642" s="229"/>
      <c r="Q642" s="273">
        <v>1</v>
      </c>
      <c r="R642" s="237">
        <v>2</v>
      </c>
      <c r="S642" s="237">
        <v>3</v>
      </c>
      <c r="T642" s="238">
        <v>7</v>
      </c>
      <c r="U642" s="237">
        <v>4</v>
      </c>
      <c r="V642" s="237">
        <v>5</v>
      </c>
      <c r="W642" s="237">
        <v>6</v>
      </c>
      <c r="X642" s="229"/>
      <c r="Y642" s="229"/>
    </row>
    <row r="643" spans="1:25" s="106" customFormat="1" ht="14.25" customHeight="1">
      <c r="A643" s="378"/>
      <c r="B643" s="47"/>
      <c r="C643" s="378"/>
      <c r="D643" s="378"/>
      <c r="E643" s="378"/>
      <c r="F643" s="378"/>
      <c r="G643" s="378"/>
      <c r="H643" s="91"/>
      <c r="I643" s="378"/>
      <c r="J643" s="47"/>
      <c r="K643" s="378"/>
      <c r="L643" s="378"/>
      <c r="M643" s="378"/>
      <c r="N643" s="378"/>
      <c r="O643" s="378"/>
      <c r="P643" s="229"/>
      <c r="Q643" s="248"/>
      <c r="R643" s="173" t="s">
        <v>84</v>
      </c>
      <c r="S643" s="174"/>
      <c r="T643" s="175"/>
      <c r="U643" s="175"/>
      <c r="V643" s="175"/>
      <c r="W643" s="175"/>
      <c r="X643" s="229"/>
      <c r="Y643" s="229"/>
    </row>
    <row r="644" spans="1:25" s="106" customFormat="1" ht="14.25" customHeight="1">
      <c r="A644" s="378"/>
      <c r="B644" s="47"/>
      <c r="C644" s="378"/>
      <c r="D644" s="378"/>
      <c r="E644" s="378"/>
      <c r="F644" s="378"/>
      <c r="G644" s="378"/>
      <c r="H644" s="91"/>
      <c r="I644" s="378"/>
      <c r="J644" s="47"/>
      <c r="K644" s="378"/>
      <c r="L644" s="378"/>
      <c r="M644" s="378"/>
      <c r="N644" s="378"/>
      <c r="O644" s="378"/>
      <c r="P644" s="229"/>
      <c r="Q644" s="249"/>
      <c r="R644" s="177" t="s">
        <v>157</v>
      </c>
      <c r="S644" s="178"/>
      <c r="T644" s="180"/>
      <c r="U644" s="179"/>
      <c r="V644" s="179"/>
      <c r="W644" s="179"/>
      <c r="X644" s="229"/>
      <c r="Y644" s="229"/>
    </row>
    <row r="645" spans="1:25" s="106" customFormat="1" ht="14.25" customHeight="1">
      <c r="A645" s="378"/>
      <c r="B645" s="47"/>
      <c r="C645" s="378"/>
      <c r="D645" s="378"/>
      <c r="E645" s="378"/>
      <c r="F645" s="378"/>
      <c r="G645" s="378"/>
      <c r="H645" s="91"/>
      <c r="I645" s="378"/>
      <c r="J645" s="47"/>
      <c r="K645" s="378"/>
      <c r="L645" s="378"/>
      <c r="M645" s="378"/>
      <c r="N645" s="378"/>
      <c r="O645" s="378"/>
      <c r="P645" s="229"/>
      <c r="Q645" s="250" t="s">
        <v>225</v>
      </c>
      <c r="R645" s="181" t="s">
        <v>158</v>
      </c>
      <c r="S645" s="178">
        <v>100</v>
      </c>
      <c r="T645" s="182">
        <v>47</v>
      </c>
      <c r="U645" s="182">
        <v>0.8</v>
      </c>
      <c r="V645" s="182">
        <v>0.4</v>
      </c>
      <c r="W645" s="182">
        <v>8.1</v>
      </c>
      <c r="X645" s="229"/>
      <c r="Y645" s="229"/>
    </row>
    <row r="646" spans="1:25" s="107" customFormat="1" ht="14.25" customHeight="1">
      <c r="A646" s="378"/>
      <c r="B646" s="47"/>
      <c r="C646" s="378"/>
      <c r="D646" s="378"/>
      <c r="E646" s="378"/>
      <c r="F646" s="378"/>
      <c r="G646" s="378"/>
      <c r="H646" s="91"/>
      <c r="I646" s="378"/>
      <c r="J646" s="47"/>
      <c r="K646" s="378"/>
      <c r="L646" s="378"/>
      <c r="M646" s="378"/>
      <c r="N646" s="378"/>
      <c r="O646" s="378"/>
      <c r="P646" s="242"/>
      <c r="Q646" s="250" t="s">
        <v>227</v>
      </c>
      <c r="R646" s="181" t="s">
        <v>226</v>
      </c>
      <c r="S646" s="178" t="s">
        <v>155</v>
      </c>
      <c r="T646" s="182">
        <v>471.9</v>
      </c>
      <c r="U646" s="182">
        <v>40.95</v>
      </c>
      <c r="V646" s="182">
        <v>12.15</v>
      </c>
      <c r="W646" s="182">
        <v>49.8</v>
      </c>
      <c r="X646" s="242"/>
      <c r="Y646" s="242"/>
    </row>
    <row r="647" spans="1:25" s="106" customFormat="1" ht="14.25" customHeight="1">
      <c r="A647" s="378"/>
      <c r="B647" s="47"/>
      <c r="C647" s="378"/>
      <c r="D647" s="378"/>
      <c r="E647" s="378"/>
      <c r="F647" s="378"/>
      <c r="G647" s="378"/>
      <c r="H647" s="91"/>
      <c r="I647" s="378"/>
      <c r="J647" s="47"/>
      <c r="K647" s="378"/>
      <c r="L647" s="378"/>
      <c r="M647" s="378"/>
      <c r="N647" s="378"/>
      <c r="O647" s="378"/>
      <c r="P647" s="229"/>
      <c r="Q647" s="250" t="s">
        <v>184</v>
      </c>
      <c r="R647" s="181" t="s">
        <v>228</v>
      </c>
      <c r="S647" s="178">
        <v>200</v>
      </c>
      <c r="T647" s="182">
        <v>26.8</v>
      </c>
      <c r="U647" s="182">
        <v>0.2</v>
      </c>
      <c r="V647" s="182">
        <v>0</v>
      </c>
      <c r="W647" s="182">
        <v>6.5</v>
      </c>
      <c r="X647" s="229"/>
      <c r="Y647" s="229"/>
    </row>
    <row r="648" spans="1:25" s="106" customFormat="1" ht="14.25" customHeight="1">
      <c r="A648" s="378"/>
      <c r="B648" s="47"/>
      <c r="C648" s="378"/>
      <c r="D648" s="378"/>
      <c r="E648" s="378"/>
      <c r="F648" s="378"/>
      <c r="G648" s="378"/>
      <c r="H648" s="91"/>
      <c r="I648" s="378"/>
      <c r="J648" s="47"/>
      <c r="K648" s="378"/>
      <c r="L648" s="378"/>
      <c r="M648" s="378"/>
      <c r="N648" s="378"/>
      <c r="O648" s="378"/>
      <c r="P648" s="229"/>
      <c r="Q648" s="250" t="s">
        <v>178</v>
      </c>
      <c r="R648" s="195" t="s">
        <v>1</v>
      </c>
      <c r="S648" s="196">
        <v>30</v>
      </c>
      <c r="T648" s="182">
        <v>63</v>
      </c>
      <c r="U648" s="184">
        <v>1.8</v>
      </c>
      <c r="V648" s="182">
        <v>0.3</v>
      </c>
      <c r="W648" s="184">
        <v>12.9</v>
      </c>
      <c r="X648" s="229"/>
      <c r="Y648" s="229"/>
    </row>
    <row r="649" spans="1:25" s="106" customFormat="1" ht="14.25" customHeight="1">
      <c r="A649" s="378"/>
      <c r="B649" s="47"/>
      <c r="C649" s="378"/>
      <c r="D649" s="378"/>
      <c r="E649" s="378"/>
      <c r="F649" s="378"/>
      <c r="G649" s="378"/>
      <c r="H649" s="91"/>
      <c r="I649" s="378"/>
      <c r="J649" s="47"/>
      <c r="K649" s="378"/>
      <c r="L649" s="378"/>
      <c r="M649" s="378"/>
      <c r="N649" s="378"/>
      <c r="O649" s="378"/>
      <c r="P649" s="229"/>
      <c r="Q649" s="250"/>
      <c r="R649" s="186" t="s">
        <v>8</v>
      </c>
      <c r="S649" s="177">
        <v>630</v>
      </c>
      <c r="T649" s="187">
        <f>SUM(T645:T648)</f>
        <v>608.6999999999999</v>
      </c>
      <c r="U649" s="187">
        <f>SUM(U645:U648)</f>
        <v>43.75</v>
      </c>
      <c r="V649" s="187">
        <f>SUM(V645:V648)</f>
        <v>12.850000000000001</v>
      </c>
      <c r="W649" s="187">
        <f>SUM(W645:W648)</f>
        <v>77.30000000000001</v>
      </c>
      <c r="X649" s="229"/>
      <c r="Y649" s="229"/>
    </row>
    <row r="650" spans="1:25" s="108" customFormat="1" ht="14.25" customHeight="1">
      <c r="A650" s="378"/>
      <c r="B650" s="47"/>
      <c r="C650" s="378"/>
      <c r="D650" s="378"/>
      <c r="E650" s="378"/>
      <c r="F650" s="378"/>
      <c r="G650" s="378"/>
      <c r="H650" s="91"/>
      <c r="I650" s="378"/>
      <c r="J650" s="47"/>
      <c r="K650" s="378"/>
      <c r="L650" s="378"/>
      <c r="M650" s="378"/>
      <c r="N650" s="378"/>
      <c r="O650" s="378"/>
      <c r="P650" s="230"/>
      <c r="Q650" s="213"/>
      <c r="R650" s="192"/>
      <c r="S650" s="193"/>
      <c r="T650" s="201"/>
      <c r="U650" s="194"/>
      <c r="V650" s="194"/>
      <c r="W650" s="194"/>
      <c r="X650" s="230"/>
      <c r="Y650" s="230"/>
    </row>
    <row r="651" spans="1:25" s="106" customFormat="1" ht="14.25" customHeight="1">
      <c r="A651" s="378"/>
      <c r="B651" s="47"/>
      <c r="C651" s="378"/>
      <c r="D651" s="378"/>
      <c r="E651" s="378"/>
      <c r="F651" s="378"/>
      <c r="G651" s="378"/>
      <c r="H651" s="91"/>
      <c r="I651" s="378"/>
      <c r="J651" s="47"/>
      <c r="K651" s="378"/>
      <c r="L651" s="378"/>
      <c r="M651" s="378"/>
      <c r="N651" s="378"/>
      <c r="O651" s="378"/>
      <c r="P651" s="229"/>
      <c r="Q651" s="212"/>
      <c r="R651" s="188"/>
      <c r="S651" s="189"/>
      <c r="T651" s="191"/>
      <c r="U651" s="190"/>
      <c r="V651" s="190"/>
      <c r="W651" s="190"/>
      <c r="X651" s="229"/>
      <c r="Y651" s="229"/>
    </row>
    <row r="652" spans="1:25" s="106" customFormat="1" ht="14.25" customHeight="1">
      <c r="A652" s="378"/>
      <c r="B652" s="47"/>
      <c r="C652" s="378"/>
      <c r="D652" s="378"/>
      <c r="E652" s="378"/>
      <c r="F652" s="378"/>
      <c r="G652" s="378"/>
      <c r="H652" s="91"/>
      <c r="I652" s="378"/>
      <c r="J652" s="47"/>
      <c r="K652" s="378"/>
      <c r="L652" s="378"/>
      <c r="M652" s="378"/>
      <c r="N652" s="378"/>
      <c r="O652" s="378"/>
      <c r="P652" s="229"/>
      <c r="Q652" s="213"/>
      <c r="R652" s="192"/>
      <c r="S652" s="193"/>
      <c r="T652" s="201"/>
      <c r="U652" s="201"/>
      <c r="V652" s="201"/>
      <c r="W652" s="201"/>
      <c r="X652" s="229"/>
      <c r="Y652" s="229"/>
    </row>
    <row r="653" spans="1:25" s="106" customFormat="1" ht="14.25" customHeight="1">
      <c r="A653" s="378"/>
      <c r="B653" s="47"/>
      <c r="C653" s="378"/>
      <c r="D653" s="378"/>
      <c r="E653" s="378"/>
      <c r="F653" s="378"/>
      <c r="G653" s="378"/>
      <c r="H653" s="91"/>
      <c r="I653" s="378"/>
      <c r="J653" s="47"/>
      <c r="K653" s="378"/>
      <c r="L653" s="378"/>
      <c r="M653" s="378"/>
      <c r="N653" s="378"/>
      <c r="O653" s="378"/>
      <c r="P653" s="229"/>
      <c r="Q653" s="240"/>
      <c r="R653" s="197"/>
      <c r="S653" s="198"/>
      <c r="T653" s="199"/>
      <c r="U653" s="199"/>
      <c r="V653" s="199"/>
      <c r="W653" s="199"/>
      <c r="X653" s="229"/>
      <c r="Y653" s="229"/>
    </row>
    <row r="654" spans="1:25" s="108" customFormat="1" ht="14.25" customHeight="1">
      <c r="A654" s="378"/>
      <c r="B654" s="47"/>
      <c r="C654" s="378"/>
      <c r="D654" s="378"/>
      <c r="E654" s="378"/>
      <c r="F654" s="378"/>
      <c r="G654" s="378"/>
      <c r="H654" s="91"/>
      <c r="I654" s="378"/>
      <c r="J654" s="47"/>
      <c r="K654" s="378"/>
      <c r="L654" s="378"/>
      <c r="M654" s="378"/>
      <c r="N654" s="378"/>
      <c r="O654" s="378"/>
      <c r="P654" s="230"/>
      <c r="Q654" s="240"/>
      <c r="R654" s="197" t="s">
        <v>75</v>
      </c>
      <c r="S654" s="198"/>
      <c r="T654" s="199"/>
      <c r="U654" s="199"/>
      <c r="V654" s="199"/>
      <c r="W654" s="199"/>
      <c r="X654" s="230"/>
      <c r="Y654" s="230"/>
    </row>
    <row r="655" spans="1:25" s="106" customFormat="1" ht="14.25" customHeight="1">
      <c r="A655" s="378"/>
      <c r="B655" s="47"/>
      <c r="C655" s="378"/>
      <c r="D655" s="378"/>
      <c r="E655" s="378"/>
      <c r="F655" s="378"/>
      <c r="G655" s="378"/>
      <c r="H655" s="91"/>
      <c r="I655" s="378"/>
      <c r="J655" s="47"/>
      <c r="K655" s="378"/>
      <c r="L655" s="378"/>
      <c r="M655" s="378"/>
      <c r="N655" s="378"/>
      <c r="O655" s="378"/>
      <c r="P655" s="229"/>
      <c r="Q655" s="240"/>
      <c r="R655" s="197" t="s">
        <v>85</v>
      </c>
      <c r="S655" s="198"/>
      <c r="T655" s="220"/>
      <c r="U655" s="220"/>
      <c r="V655" s="220"/>
      <c r="W655" s="220"/>
      <c r="X655" s="229"/>
      <c r="Y655" s="229"/>
    </row>
    <row r="656" spans="1:25" s="106" customFormat="1" ht="14.25" customHeight="1" thickBot="1">
      <c r="A656" s="378"/>
      <c r="B656" s="47"/>
      <c r="C656" s="378"/>
      <c r="D656" s="378"/>
      <c r="E656" s="378"/>
      <c r="F656" s="378"/>
      <c r="G656" s="378"/>
      <c r="H656" s="91"/>
      <c r="I656" s="378"/>
      <c r="J656" s="47"/>
      <c r="K656" s="378"/>
      <c r="L656" s="378"/>
      <c r="M656" s="378"/>
      <c r="N656" s="378"/>
      <c r="O656" s="378"/>
      <c r="P656" s="229"/>
      <c r="Q656" s="240"/>
      <c r="R656" s="200" t="s">
        <v>154</v>
      </c>
      <c r="S656" s="198"/>
      <c r="T656" s="199"/>
      <c r="U656" s="199"/>
      <c r="V656" s="199"/>
      <c r="W656" s="199"/>
      <c r="X656" s="229"/>
      <c r="Y656" s="229"/>
    </row>
    <row r="657" spans="1:25" s="106" customFormat="1" ht="14.25" customHeight="1">
      <c r="A657" s="378"/>
      <c r="B657" s="47"/>
      <c r="C657" s="378"/>
      <c r="D657" s="378"/>
      <c r="E657" s="378"/>
      <c r="F657" s="378"/>
      <c r="G657" s="378"/>
      <c r="H657" s="91"/>
      <c r="I657" s="378"/>
      <c r="J657" s="47"/>
      <c r="K657" s="378"/>
      <c r="L657" s="378"/>
      <c r="M657" s="378"/>
      <c r="N657" s="378"/>
      <c r="O657" s="378"/>
      <c r="P657" s="229"/>
      <c r="Q657" s="264" t="s">
        <v>22</v>
      </c>
      <c r="R657" s="164" t="s">
        <v>23</v>
      </c>
      <c r="S657" s="163" t="s">
        <v>24</v>
      </c>
      <c r="T657" s="507" t="s">
        <v>26</v>
      </c>
      <c r="U657" s="500" t="s">
        <v>25</v>
      </c>
      <c r="V657" s="501"/>
      <c r="W657" s="502"/>
      <c r="X657" s="229"/>
      <c r="Y657" s="229"/>
    </row>
    <row r="658" spans="1:25" s="106" customFormat="1" ht="14.25" customHeight="1" thickBot="1">
      <c r="A658" s="378"/>
      <c r="B658" s="47"/>
      <c r="C658" s="378"/>
      <c r="D658" s="378"/>
      <c r="E658" s="378"/>
      <c r="F658" s="378"/>
      <c r="G658" s="378"/>
      <c r="H658" s="91"/>
      <c r="I658" s="378"/>
      <c r="J658" s="47"/>
      <c r="K658" s="378"/>
      <c r="L658" s="378"/>
      <c r="M658" s="378"/>
      <c r="N658" s="378"/>
      <c r="O658" s="378"/>
      <c r="P658" s="229"/>
      <c r="Q658" s="265"/>
      <c r="R658" s="169"/>
      <c r="S658" s="168"/>
      <c r="T658" s="508"/>
      <c r="U658" s="170" t="s">
        <v>27</v>
      </c>
      <c r="V658" s="170" t="s">
        <v>28</v>
      </c>
      <c r="W658" s="171" t="s">
        <v>29</v>
      </c>
      <c r="X658" s="229"/>
      <c r="Y658" s="229"/>
    </row>
    <row r="659" spans="1:25" s="106" customFormat="1" ht="14.25" customHeight="1" thickBot="1">
      <c r="A659" s="378"/>
      <c r="B659" s="47"/>
      <c r="C659" s="378"/>
      <c r="D659" s="378"/>
      <c r="E659" s="378"/>
      <c r="F659" s="378"/>
      <c r="G659" s="378"/>
      <c r="H659" s="91"/>
      <c r="I659" s="378"/>
      <c r="J659" s="47"/>
      <c r="K659" s="378"/>
      <c r="L659" s="378"/>
      <c r="M659" s="378"/>
      <c r="N659" s="378"/>
      <c r="O659" s="378"/>
      <c r="P659" s="229"/>
      <c r="Q659" s="273">
        <v>1</v>
      </c>
      <c r="R659" s="237">
        <v>2</v>
      </c>
      <c r="S659" s="237">
        <v>3</v>
      </c>
      <c r="T659" s="238">
        <v>7</v>
      </c>
      <c r="U659" s="237">
        <v>4</v>
      </c>
      <c r="V659" s="237">
        <v>5</v>
      </c>
      <c r="W659" s="237">
        <v>6</v>
      </c>
      <c r="X659" s="229"/>
      <c r="Y659" s="229"/>
    </row>
    <row r="660" spans="1:25" s="106" customFormat="1" ht="14.25" customHeight="1">
      <c r="A660" s="378"/>
      <c r="B660" s="47"/>
      <c r="C660" s="378"/>
      <c r="D660" s="378"/>
      <c r="E660" s="378"/>
      <c r="F660" s="378"/>
      <c r="G660" s="378"/>
      <c r="H660" s="91"/>
      <c r="I660" s="378"/>
      <c r="J660" s="47"/>
      <c r="K660" s="378"/>
      <c r="L660" s="378"/>
      <c r="M660" s="378"/>
      <c r="N660" s="378"/>
      <c r="O660" s="378"/>
      <c r="P660" s="229"/>
      <c r="Q660" s="248"/>
      <c r="R660" s="173" t="s">
        <v>86</v>
      </c>
      <c r="S660" s="174"/>
      <c r="T660" s="175"/>
      <c r="U660" s="175"/>
      <c r="V660" s="175"/>
      <c r="W660" s="175"/>
      <c r="X660" s="229"/>
      <c r="Y660" s="229"/>
    </row>
    <row r="661" spans="1:25" s="109" customFormat="1" ht="14.25" customHeight="1">
      <c r="A661" s="378"/>
      <c r="B661" s="47"/>
      <c r="C661" s="378"/>
      <c r="D661" s="378"/>
      <c r="E661" s="378"/>
      <c r="F661" s="378"/>
      <c r="G661" s="378"/>
      <c r="H661" s="91"/>
      <c r="I661" s="378"/>
      <c r="J661" s="47"/>
      <c r="K661" s="378"/>
      <c r="L661" s="378"/>
      <c r="M661" s="378"/>
      <c r="N661" s="378"/>
      <c r="O661" s="378"/>
      <c r="P661" s="241"/>
      <c r="Q661" s="249"/>
      <c r="R661" s="177" t="s">
        <v>157</v>
      </c>
      <c r="S661" s="178"/>
      <c r="T661" s="180"/>
      <c r="U661" s="179"/>
      <c r="V661" s="179"/>
      <c r="W661" s="179"/>
      <c r="X661" s="241"/>
      <c r="Y661" s="241"/>
    </row>
    <row r="662" spans="1:25" s="109" customFormat="1" ht="14.25" customHeight="1">
      <c r="A662" s="378"/>
      <c r="B662" s="47"/>
      <c r="C662" s="378"/>
      <c r="D662" s="378"/>
      <c r="E662" s="378"/>
      <c r="F662" s="378"/>
      <c r="G662" s="378"/>
      <c r="H662" s="91"/>
      <c r="I662" s="378"/>
      <c r="J662" s="47"/>
      <c r="K662" s="378"/>
      <c r="L662" s="378"/>
      <c r="M662" s="378"/>
      <c r="N662" s="378"/>
      <c r="O662" s="378"/>
      <c r="P662" s="241"/>
      <c r="Q662" s="250" t="s">
        <v>68</v>
      </c>
      <c r="R662" s="181" t="s">
        <v>218</v>
      </c>
      <c r="S662" s="178">
        <v>200</v>
      </c>
      <c r="T662" s="182">
        <v>487.9</v>
      </c>
      <c r="U662" s="182">
        <v>15</v>
      </c>
      <c r="V662" s="182">
        <v>19.2</v>
      </c>
      <c r="W662" s="182">
        <v>61.6</v>
      </c>
      <c r="X662" s="241"/>
      <c r="Y662" s="241"/>
    </row>
    <row r="663" spans="1:25" s="109" customFormat="1" ht="14.25" customHeight="1">
      <c r="A663" s="378"/>
      <c r="B663" s="47"/>
      <c r="C663" s="378"/>
      <c r="D663" s="378"/>
      <c r="E663" s="378"/>
      <c r="F663" s="378"/>
      <c r="G663" s="378"/>
      <c r="H663" s="91"/>
      <c r="I663" s="378"/>
      <c r="J663" s="47"/>
      <c r="K663" s="378"/>
      <c r="L663" s="378"/>
      <c r="M663" s="378"/>
      <c r="N663" s="378"/>
      <c r="O663" s="378"/>
      <c r="P663" s="241"/>
      <c r="Q663" s="250" t="s">
        <v>178</v>
      </c>
      <c r="R663" s="181" t="s">
        <v>195</v>
      </c>
      <c r="S663" s="178">
        <v>30</v>
      </c>
      <c r="T663" s="182">
        <v>96</v>
      </c>
      <c r="U663" s="182">
        <v>1.5</v>
      </c>
      <c r="V663" s="184">
        <v>2.55</v>
      </c>
      <c r="W663" s="185">
        <v>16.8</v>
      </c>
      <c r="X663" s="241"/>
      <c r="Y663" s="241"/>
    </row>
    <row r="664" spans="1:25" s="106" customFormat="1" ht="14.25" customHeight="1">
      <c r="A664" s="378"/>
      <c r="B664" s="47"/>
      <c r="C664" s="378"/>
      <c r="D664" s="378"/>
      <c r="E664" s="378"/>
      <c r="F664" s="378"/>
      <c r="G664" s="378"/>
      <c r="H664" s="91"/>
      <c r="I664" s="378"/>
      <c r="J664" s="47"/>
      <c r="K664" s="378"/>
      <c r="L664" s="378"/>
      <c r="M664" s="378"/>
      <c r="N664" s="378"/>
      <c r="O664" s="378"/>
      <c r="P664" s="229"/>
      <c r="Q664" s="250" t="s">
        <v>200</v>
      </c>
      <c r="R664" s="181" t="s">
        <v>4</v>
      </c>
      <c r="S664" s="178">
        <v>200</v>
      </c>
      <c r="T664" s="182">
        <v>107.2</v>
      </c>
      <c r="U664" s="182">
        <v>4.6</v>
      </c>
      <c r="V664" s="184">
        <v>4.4</v>
      </c>
      <c r="W664" s="185">
        <v>12.2</v>
      </c>
      <c r="X664" s="229"/>
      <c r="Y664" s="229"/>
    </row>
    <row r="665" spans="1:25" s="106" customFormat="1" ht="14.25" customHeight="1">
      <c r="A665" s="378"/>
      <c r="B665" s="47"/>
      <c r="C665" s="378"/>
      <c r="D665" s="378"/>
      <c r="E665" s="378"/>
      <c r="F665" s="378"/>
      <c r="G665" s="378"/>
      <c r="H665" s="91"/>
      <c r="I665" s="378"/>
      <c r="J665" s="47"/>
      <c r="K665" s="378"/>
      <c r="L665" s="378"/>
      <c r="M665" s="378"/>
      <c r="N665" s="378"/>
      <c r="O665" s="378"/>
      <c r="P665" s="229"/>
      <c r="Q665" s="250" t="s">
        <v>178</v>
      </c>
      <c r="R665" s="195" t="s">
        <v>1</v>
      </c>
      <c r="S665" s="196">
        <v>30</v>
      </c>
      <c r="T665" s="182">
        <v>63</v>
      </c>
      <c r="U665" s="184">
        <v>1.8</v>
      </c>
      <c r="V665" s="182">
        <v>0.3</v>
      </c>
      <c r="W665" s="184">
        <v>12.9</v>
      </c>
      <c r="X665" s="229"/>
      <c r="Y665" s="229"/>
    </row>
    <row r="666" spans="1:25" s="106" customFormat="1" ht="14.25" customHeight="1">
      <c r="A666" s="378"/>
      <c r="B666" s="47"/>
      <c r="C666" s="378"/>
      <c r="D666" s="378"/>
      <c r="E666" s="378"/>
      <c r="F666" s="378"/>
      <c r="G666" s="378"/>
      <c r="H666" s="91"/>
      <c r="I666" s="378"/>
      <c r="J666" s="47"/>
      <c r="K666" s="378"/>
      <c r="L666" s="378"/>
      <c r="M666" s="378"/>
      <c r="N666" s="378"/>
      <c r="O666" s="378"/>
      <c r="P666" s="229"/>
      <c r="Q666" s="252"/>
      <c r="R666" s="186" t="s">
        <v>8</v>
      </c>
      <c r="S666" s="177">
        <f>SUM(S662:S665)</f>
        <v>460</v>
      </c>
      <c r="T666" s="187">
        <f>SUM(T662:T665)</f>
        <v>754.1</v>
      </c>
      <c r="U666" s="187">
        <f>SUM(U662:U665)</f>
        <v>22.900000000000002</v>
      </c>
      <c r="V666" s="187">
        <f>SUM(V662:V665)</f>
        <v>26.45</v>
      </c>
      <c r="W666" s="187">
        <f>SUM(W662:W665)</f>
        <v>103.50000000000001</v>
      </c>
      <c r="X666" s="229"/>
      <c r="Y666" s="229"/>
    </row>
    <row r="667" spans="1:25" s="106" customFormat="1" ht="14.25" customHeight="1">
      <c r="A667" s="378"/>
      <c r="B667" s="47"/>
      <c r="C667" s="378"/>
      <c r="D667" s="378"/>
      <c r="E667" s="378"/>
      <c r="F667" s="378"/>
      <c r="G667" s="378"/>
      <c r="H667" s="91"/>
      <c r="I667" s="378"/>
      <c r="J667" s="47"/>
      <c r="K667" s="378"/>
      <c r="L667" s="378"/>
      <c r="M667" s="378"/>
      <c r="N667" s="378"/>
      <c r="O667" s="378"/>
      <c r="P667" s="229"/>
      <c r="Q667" s="213"/>
      <c r="R667" s="192"/>
      <c r="S667" s="193"/>
      <c r="T667" s="194"/>
      <c r="U667" s="194"/>
      <c r="V667" s="194"/>
      <c r="W667" s="194"/>
      <c r="X667" s="229"/>
      <c r="Y667" s="229"/>
    </row>
    <row r="668" spans="1:25" s="106" customFormat="1" ht="14.25" customHeight="1">
      <c r="A668" s="378"/>
      <c r="B668" s="47"/>
      <c r="C668" s="378"/>
      <c r="D668" s="378"/>
      <c r="E668" s="378"/>
      <c r="F668" s="378"/>
      <c r="G668" s="378"/>
      <c r="H668" s="91"/>
      <c r="I668" s="378"/>
      <c r="J668" s="47"/>
      <c r="K668" s="378"/>
      <c r="L668" s="378"/>
      <c r="M668" s="378"/>
      <c r="N668" s="378"/>
      <c r="O668" s="378"/>
      <c r="P668" s="229"/>
      <c r="Q668" s="272"/>
      <c r="R668" s="188"/>
      <c r="S668" s="189"/>
      <c r="T668" s="191"/>
      <c r="U668" s="191"/>
      <c r="V668" s="191"/>
      <c r="W668" s="191"/>
      <c r="X668" s="229"/>
      <c r="Y668" s="229"/>
    </row>
    <row r="669" spans="1:25" s="106" customFormat="1" ht="14.25" customHeight="1">
      <c r="A669" s="378"/>
      <c r="B669" s="47"/>
      <c r="C669" s="378"/>
      <c r="D669" s="378"/>
      <c r="E669" s="378"/>
      <c r="F669" s="378"/>
      <c r="G669" s="378"/>
      <c r="H669" s="91"/>
      <c r="I669" s="378"/>
      <c r="J669" s="47"/>
      <c r="K669" s="378"/>
      <c r="L669" s="378"/>
      <c r="M669" s="378"/>
      <c r="N669" s="378"/>
      <c r="O669" s="378"/>
      <c r="P669" s="229"/>
      <c r="Q669" s="272"/>
      <c r="R669" s="200"/>
      <c r="S669" s="200"/>
      <c r="T669" s="191"/>
      <c r="U669" s="191"/>
      <c r="V669" s="191"/>
      <c r="W669" s="191"/>
      <c r="X669" s="229"/>
      <c r="Y669" s="229"/>
    </row>
    <row r="670" spans="1:25" s="106" customFormat="1" ht="14.25" customHeight="1">
      <c r="A670" s="378"/>
      <c r="B670" s="47"/>
      <c r="C670" s="378"/>
      <c r="D670" s="378"/>
      <c r="E670" s="378"/>
      <c r="F670" s="378"/>
      <c r="G670" s="378"/>
      <c r="H670" s="91"/>
      <c r="I670" s="378"/>
      <c r="J670" s="47"/>
      <c r="K670" s="378"/>
      <c r="L670" s="378"/>
      <c r="M670" s="378"/>
      <c r="N670" s="378"/>
      <c r="O670" s="378"/>
      <c r="P670" s="229"/>
      <c r="Q670" s="213"/>
      <c r="R670" s="192"/>
      <c r="S670" s="193"/>
      <c r="T670" s="201"/>
      <c r="U670" s="201"/>
      <c r="V670" s="201"/>
      <c r="W670" s="201"/>
      <c r="X670" s="229"/>
      <c r="Y670" s="229"/>
    </row>
    <row r="671" spans="1:25" s="106" customFormat="1" ht="14.25" customHeight="1">
      <c r="A671" s="378"/>
      <c r="B671" s="47"/>
      <c r="C671" s="378"/>
      <c r="D671" s="378"/>
      <c r="E671" s="378"/>
      <c r="F671" s="378"/>
      <c r="G671" s="378"/>
      <c r="H671" s="91"/>
      <c r="I671" s="378"/>
      <c r="J671" s="47"/>
      <c r="K671" s="378"/>
      <c r="L671" s="378"/>
      <c r="M671" s="378"/>
      <c r="N671" s="378"/>
      <c r="O671" s="378"/>
      <c r="P671" s="229"/>
      <c r="Q671" s="277"/>
      <c r="R671" s="229"/>
      <c r="S671" s="229"/>
      <c r="T671" s="220"/>
      <c r="U671" s="220"/>
      <c r="V671" s="220"/>
      <c r="W671" s="220"/>
      <c r="X671" s="229"/>
      <c r="Y671" s="229"/>
    </row>
    <row r="672" spans="1:25" s="5" customFormat="1" ht="14.25" customHeight="1">
      <c r="A672" s="378"/>
      <c r="B672" s="47"/>
      <c r="C672" s="378"/>
      <c r="D672" s="378"/>
      <c r="E672" s="378"/>
      <c r="F672" s="378"/>
      <c r="G672" s="378"/>
      <c r="H672" s="91"/>
      <c r="I672" s="378"/>
      <c r="J672" s="47"/>
      <c r="K672" s="378"/>
      <c r="L672" s="378"/>
      <c r="M672" s="378"/>
      <c r="N672" s="378"/>
      <c r="O672" s="378"/>
      <c r="P672" s="214"/>
      <c r="Q672" s="278"/>
      <c r="R672" s="230"/>
      <c r="S672" s="214"/>
      <c r="T672" s="231"/>
      <c r="U672" s="231"/>
      <c r="V672" s="231"/>
      <c r="W672" s="231"/>
      <c r="X672" s="214"/>
      <c r="Y672" s="214"/>
    </row>
    <row r="673" spans="1:25" s="5" customFormat="1" ht="14.25" customHeight="1">
      <c r="A673" s="378"/>
      <c r="B673" s="47"/>
      <c r="C673" s="378"/>
      <c r="D673" s="378"/>
      <c r="E673" s="378"/>
      <c r="F673" s="378"/>
      <c r="G673" s="378"/>
      <c r="H673" s="91"/>
      <c r="I673" s="378"/>
      <c r="J673" s="47"/>
      <c r="K673" s="378"/>
      <c r="L673" s="378"/>
      <c r="M673" s="378"/>
      <c r="N673" s="378"/>
      <c r="O673" s="378"/>
      <c r="P673" s="214"/>
      <c r="Q673" s="278"/>
      <c r="R673" s="214"/>
      <c r="S673" s="214"/>
      <c r="T673" s="231"/>
      <c r="U673" s="214"/>
      <c r="V673" s="214"/>
      <c r="W673" s="214"/>
      <c r="X673" s="214"/>
      <c r="Y673" s="214"/>
    </row>
    <row r="674" spans="1:25" s="6" customFormat="1" ht="14.25" customHeight="1">
      <c r="A674" s="378"/>
      <c r="B674" s="47"/>
      <c r="C674" s="378"/>
      <c r="D674" s="378"/>
      <c r="E674" s="378"/>
      <c r="F674" s="378"/>
      <c r="G674" s="378"/>
      <c r="H674" s="91"/>
      <c r="I674" s="378"/>
      <c r="J674" s="47"/>
      <c r="K674" s="378"/>
      <c r="L674" s="378"/>
      <c r="M674" s="378"/>
      <c r="N674" s="378"/>
      <c r="O674" s="378"/>
      <c r="P674" s="214"/>
      <c r="Q674" s="278"/>
      <c r="R674" s="214"/>
      <c r="S674" s="214"/>
      <c r="T674" s="214"/>
      <c r="U674" s="214"/>
      <c r="V674" s="214"/>
      <c r="W674" s="214"/>
      <c r="X674" s="214"/>
      <c r="Y674" s="214"/>
    </row>
    <row r="675" spans="1:25" s="6" customFormat="1" ht="14.25" customHeight="1">
      <c r="A675" s="378"/>
      <c r="B675" s="47"/>
      <c r="C675" s="378"/>
      <c r="D675" s="378"/>
      <c r="E675" s="378"/>
      <c r="F675" s="378"/>
      <c r="G675" s="378"/>
      <c r="H675" s="91"/>
      <c r="I675" s="378"/>
      <c r="J675" s="47"/>
      <c r="K675" s="378"/>
      <c r="L675" s="378"/>
      <c r="M675" s="378"/>
      <c r="N675" s="378"/>
      <c r="O675" s="378"/>
      <c r="P675" s="214"/>
      <c r="Q675" s="278"/>
      <c r="R675" s="214"/>
      <c r="S675" s="214"/>
      <c r="T675" s="231"/>
      <c r="U675" s="214"/>
      <c r="V675" s="214"/>
      <c r="W675" s="214"/>
      <c r="X675" s="214"/>
      <c r="Y675" s="214"/>
    </row>
    <row r="676" spans="1:25" s="6" customFormat="1" ht="14.25" customHeight="1">
      <c r="A676" s="378"/>
      <c r="B676" s="47"/>
      <c r="C676" s="378"/>
      <c r="D676" s="378"/>
      <c r="E676" s="378"/>
      <c r="F676" s="378"/>
      <c r="G676" s="378"/>
      <c r="H676" s="91"/>
      <c r="I676" s="378"/>
      <c r="J676" s="47"/>
      <c r="K676" s="378"/>
      <c r="L676" s="378"/>
      <c r="M676" s="378"/>
      <c r="N676" s="378"/>
      <c r="O676" s="378"/>
      <c r="P676" s="214"/>
      <c r="Q676" s="278"/>
      <c r="R676" s="214"/>
      <c r="S676" s="214"/>
      <c r="T676" s="214"/>
      <c r="U676" s="214"/>
      <c r="V676" s="214"/>
      <c r="W676" s="214"/>
      <c r="X676" s="214"/>
      <c r="Y676" s="214"/>
    </row>
    <row r="677" spans="1:25" s="6" customFormat="1" ht="14.25" customHeight="1">
      <c r="A677" s="378"/>
      <c r="B677" s="47"/>
      <c r="C677" s="378"/>
      <c r="D677" s="378"/>
      <c r="E677" s="378"/>
      <c r="F677" s="378"/>
      <c r="G677" s="378"/>
      <c r="H677" s="91"/>
      <c r="I677" s="378"/>
      <c r="J677" s="47"/>
      <c r="K677" s="378"/>
      <c r="L677" s="378"/>
      <c r="M677" s="378"/>
      <c r="N677" s="378"/>
      <c r="O677" s="378"/>
      <c r="P677" s="214"/>
      <c r="Q677" s="278"/>
      <c r="R677" s="214"/>
      <c r="S677" s="214"/>
      <c r="T677" s="214"/>
      <c r="U677" s="214"/>
      <c r="V677" s="214"/>
      <c r="W677" s="214"/>
      <c r="X677" s="214"/>
      <c r="Y677" s="214"/>
    </row>
    <row r="678" spans="1:25" s="6" customFormat="1" ht="14.25" customHeight="1">
      <c r="A678" s="378"/>
      <c r="B678" s="47"/>
      <c r="C678" s="378"/>
      <c r="D678" s="378"/>
      <c r="E678" s="378"/>
      <c r="F678" s="378"/>
      <c r="G678" s="378"/>
      <c r="H678" s="91"/>
      <c r="I678" s="378"/>
      <c r="J678" s="47"/>
      <c r="K678" s="378"/>
      <c r="L678" s="378"/>
      <c r="M678" s="378"/>
      <c r="N678" s="378"/>
      <c r="O678" s="378"/>
      <c r="P678" s="214"/>
      <c r="Q678" s="278"/>
      <c r="R678" s="214"/>
      <c r="S678" s="214"/>
      <c r="T678" s="214"/>
      <c r="U678" s="214"/>
      <c r="V678" s="214"/>
      <c r="W678" s="214"/>
      <c r="X678" s="214"/>
      <c r="Y678" s="214"/>
    </row>
    <row r="679" spans="1:25" s="6" customFormat="1" ht="14.25" customHeight="1">
      <c r="A679" s="378"/>
      <c r="B679" s="47"/>
      <c r="C679" s="378"/>
      <c r="D679" s="378"/>
      <c r="E679" s="378"/>
      <c r="F679" s="378"/>
      <c r="G679" s="378"/>
      <c r="H679" s="91"/>
      <c r="I679" s="378"/>
      <c r="J679" s="47"/>
      <c r="K679" s="378"/>
      <c r="L679" s="378"/>
      <c r="M679" s="378"/>
      <c r="N679" s="378"/>
      <c r="O679" s="378"/>
      <c r="P679" s="214"/>
      <c r="Q679" s="278"/>
      <c r="R679" s="214"/>
      <c r="S679" s="214"/>
      <c r="T679" s="214"/>
      <c r="U679" s="214"/>
      <c r="V679" s="214"/>
      <c r="W679" s="214"/>
      <c r="X679" s="214"/>
      <c r="Y679" s="214"/>
    </row>
    <row r="680" spans="1:25" s="6" customFormat="1" ht="14.25" customHeight="1">
      <c r="A680" s="378"/>
      <c r="B680" s="47"/>
      <c r="C680" s="378"/>
      <c r="D680" s="378"/>
      <c r="E680" s="378"/>
      <c r="F680" s="378"/>
      <c r="G680" s="378"/>
      <c r="H680" s="91"/>
      <c r="I680" s="378"/>
      <c r="J680" s="47"/>
      <c r="K680" s="378"/>
      <c r="L680" s="378"/>
      <c r="M680" s="378"/>
      <c r="N680" s="378"/>
      <c r="O680" s="378"/>
      <c r="P680" s="214"/>
      <c r="Q680" s="278"/>
      <c r="R680" s="214"/>
      <c r="S680" s="214"/>
      <c r="T680" s="214"/>
      <c r="U680" s="214"/>
      <c r="V680" s="214"/>
      <c r="W680" s="214"/>
      <c r="X680" s="214"/>
      <c r="Y680" s="214"/>
    </row>
    <row r="681" spans="1:25" s="6" customFormat="1" ht="14.25" customHeight="1">
      <c r="A681" s="378"/>
      <c r="B681" s="47"/>
      <c r="C681" s="378"/>
      <c r="D681" s="378"/>
      <c r="E681" s="378"/>
      <c r="F681" s="378"/>
      <c r="G681" s="378"/>
      <c r="H681" s="91"/>
      <c r="I681" s="378"/>
      <c r="J681" s="47"/>
      <c r="K681" s="378"/>
      <c r="L681" s="378"/>
      <c r="M681" s="378"/>
      <c r="N681" s="378"/>
      <c r="O681" s="378"/>
      <c r="P681" s="214"/>
      <c r="Q681" s="278"/>
      <c r="R681" s="214"/>
      <c r="S681" s="214"/>
      <c r="T681" s="214"/>
      <c r="U681" s="214"/>
      <c r="V681" s="214"/>
      <c r="W681" s="214"/>
      <c r="X681" s="214"/>
      <c r="Y681" s="214"/>
    </row>
    <row r="682" spans="1:25" s="6" customFormat="1" ht="14.25" customHeight="1">
      <c r="A682" s="378"/>
      <c r="B682" s="47"/>
      <c r="C682" s="378"/>
      <c r="D682" s="378"/>
      <c r="E682" s="378"/>
      <c r="F682" s="378"/>
      <c r="G682" s="378"/>
      <c r="H682" s="91"/>
      <c r="I682" s="378"/>
      <c r="J682" s="47"/>
      <c r="K682" s="378"/>
      <c r="L682" s="378"/>
      <c r="M682" s="378"/>
      <c r="N682" s="378"/>
      <c r="O682" s="378"/>
      <c r="P682" s="214"/>
      <c r="Q682" s="278"/>
      <c r="R682" s="214"/>
      <c r="S682" s="214"/>
      <c r="T682" s="214"/>
      <c r="U682" s="214"/>
      <c r="V682" s="214"/>
      <c r="W682" s="214"/>
      <c r="X682" s="214"/>
      <c r="Y682" s="214"/>
    </row>
    <row r="683" spans="1:25" s="6" customFormat="1" ht="14.25" customHeight="1">
      <c r="A683" s="378"/>
      <c r="B683" s="47"/>
      <c r="C683" s="378"/>
      <c r="D683" s="378"/>
      <c r="E683" s="378"/>
      <c r="F683" s="378"/>
      <c r="G683" s="378"/>
      <c r="H683" s="91"/>
      <c r="I683" s="378"/>
      <c r="J683" s="47"/>
      <c r="K683" s="378"/>
      <c r="L683" s="378"/>
      <c r="M683" s="378"/>
      <c r="N683" s="378"/>
      <c r="O683" s="378"/>
      <c r="P683" s="214"/>
      <c r="Q683" s="278"/>
      <c r="R683" s="214"/>
      <c r="S683" s="214"/>
      <c r="T683" s="214"/>
      <c r="U683" s="214"/>
      <c r="V683" s="214"/>
      <c r="W683" s="214"/>
      <c r="X683" s="214"/>
      <c r="Y683" s="214"/>
    </row>
    <row r="684" spans="1:25" s="6" customFormat="1" ht="14.25" customHeight="1">
      <c r="A684" s="378"/>
      <c r="B684" s="47"/>
      <c r="C684" s="378"/>
      <c r="D684" s="378"/>
      <c r="E684" s="378"/>
      <c r="F684" s="378"/>
      <c r="G684" s="378"/>
      <c r="H684" s="91"/>
      <c r="I684" s="378"/>
      <c r="J684" s="47"/>
      <c r="K684" s="378"/>
      <c r="L684" s="378"/>
      <c r="M684" s="378"/>
      <c r="N684" s="378"/>
      <c r="O684" s="378"/>
      <c r="P684" s="214"/>
      <c r="Q684" s="278"/>
      <c r="R684" s="214"/>
      <c r="S684" s="214"/>
      <c r="T684" s="214"/>
      <c r="U684" s="214"/>
      <c r="V684" s="214"/>
      <c r="W684" s="214"/>
      <c r="X684" s="214"/>
      <c r="Y684" s="214"/>
    </row>
    <row r="685" spans="1:25" s="6" customFormat="1" ht="14.25" customHeight="1">
      <c r="A685" s="378"/>
      <c r="B685" s="47"/>
      <c r="C685" s="378"/>
      <c r="D685" s="378"/>
      <c r="E685" s="378"/>
      <c r="F685" s="378"/>
      <c r="G685" s="378"/>
      <c r="H685" s="91"/>
      <c r="I685" s="378"/>
      <c r="J685" s="47"/>
      <c r="K685" s="378"/>
      <c r="L685" s="378"/>
      <c r="M685" s="378"/>
      <c r="N685" s="378"/>
      <c r="O685" s="378"/>
      <c r="P685" s="214"/>
      <c r="Q685" s="278"/>
      <c r="R685" s="214"/>
      <c r="S685" s="214"/>
      <c r="T685" s="214"/>
      <c r="U685" s="214"/>
      <c r="V685" s="214"/>
      <c r="W685" s="214"/>
      <c r="X685" s="214"/>
      <c r="Y685" s="214"/>
    </row>
    <row r="686" spans="1:25" s="6" customFormat="1" ht="14.25" customHeight="1">
      <c r="A686" s="378"/>
      <c r="B686" s="47"/>
      <c r="C686" s="378"/>
      <c r="D686" s="378"/>
      <c r="E686" s="378"/>
      <c r="F686" s="378"/>
      <c r="G686" s="378"/>
      <c r="H686" s="91"/>
      <c r="I686" s="378"/>
      <c r="J686" s="47"/>
      <c r="K686" s="378"/>
      <c r="L686" s="378"/>
      <c r="M686" s="378"/>
      <c r="N686" s="378"/>
      <c r="O686" s="378"/>
      <c r="P686" s="214"/>
      <c r="Q686" s="278"/>
      <c r="R686" s="214"/>
      <c r="S686" s="214"/>
      <c r="T686" s="214"/>
      <c r="U686" s="214"/>
      <c r="V686" s="214"/>
      <c r="W686" s="214"/>
      <c r="X686" s="214"/>
      <c r="Y686" s="214"/>
    </row>
    <row r="687" spans="1:25" s="6" customFormat="1" ht="14.25" customHeight="1">
      <c r="A687" s="378"/>
      <c r="B687" s="47"/>
      <c r="C687" s="378"/>
      <c r="D687" s="378"/>
      <c r="E687" s="378"/>
      <c r="F687" s="378"/>
      <c r="G687" s="378"/>
      <c r="H687" s="91"/>
      <c r="I687" s="378"/>
      <c r="J687" s="47"/>
      <c r="K687" s="378"/>
      <c r="L687" s="378"/>
      <c r="M687" s="378"/>
      <c r="N687" s="378"/>
      <c r="O687" s="378"/>
      <c r="P687" s="214"/>
      <c r="Q687" s="278"/>
      <c r="R687" s="214"/>
      <c r="S687" s="214"/>
      <c r="T687" s="214"/>
      <c r="U687" s="214"/>
      <c r="V687" s="214"/>
      <c r="W687" s="214"/>
      <c r="X687" s="214"/>
      <c r="Y687" s="214"/>
    </row>
    <row r="688" spans="1:25" s="6" customFormat="1" ht="14.25" customHeight="1">
      <c r="A688" s="378"/>
      <c r="B688" s="47"/>
      <c r="C688" s="378"/>
      <c r="D688" s="378"/>
      <c r="E688" s="378"/>
      <c r="F688" s="378"/>
      <c r="G688" s="378"/>
      <c r="H688" s="91"/>
      <c r="I688" s="378"/>
      <c r="J688" s="47"/>
      <c r="K688" s="378"/>
      <c r="L688" s="378"/>
      <c r="M688" s="378"/>
      <c r="N688" s="378"/>
      <c r="O688" s="378"/>
      <c r="P688" s="214"/>
      <c r="Q688" s="278"/>
      <c r="R688" s="214"/>
      <c r="S688" s="214"/>
      <c r="T688" s="214"/>
      <c r="U688" s="214"/>
      <c r="V688" s="214"/>
      <c r="W688" s="214"/>
      <c r="X688" s="214"/>
      <c r="Y688" s="214"/>
    </row>
    <row r="689" spans="1:25" s="6" customFormat="1" ht="14.25" customHeight="1">
      <c r="A689" s="378"/>
      <c r="B689" s="47"/>
      <c r="C689" s="378"/>
      <c r="D689" s="378"/>
      <c r="E689" s="378"/>
      <c r="F689" s="378"/>
      <c r="G689" s="378"/>
      <c r="H689" s="91"/>
      <c r="I689" s="378"/>
      <c r="J689" s="47"/>
      <c r="K689" s="378"/>
      <c r="L689" s="378"/>
      <c r="M689" s="378"/>
      <c r="N689" s="378"/>
      <c r="O689" s="378"/>
      <c r="P689" s="214"/>
      <c r="Q689" s="278"/>
      <c r="R689" s="214"/>
      <c r="S689" s="214"/>
      <c r="T689" s="214"/>
      <c r="U689" s="214"/>
      <c r="V689" s="214"/>
      <c r="W689" s="214"/>
      <c r="X689" s="214"/>
      <c r="Y689" s="214"/>
    </row>
    <row r="690" spans="1:25" s="6" customFormat="1" ht="14.25" customHeight="1">
      <c r="A690" s="378"/>
      <c r="B690" s="47"/>
      <c r="C690" s="378"/>
      <c r="D690" s="378"/>
      <c r="E690" s="378"/>
      <c r="F690" s="378"/>
      <c r="G690" s="378"/>
      <c r="H690" s="91"/>
      <c r="I690" s="378"/>
      <c r="J690" s="47"/>
      <c r="K690" s="378"/>
      <c r="L690" s="378"/>
      <c r="M690" s="378"/>
      <c r="N690" s="378"/>
      <c r="O690" s="378"/>
      <c r="P690" s="214"/>
      <c r="Q690" s="278"/>
      <c r="R690" s="214"/>
      <c r="S690" s="214"/>
      <c r="T690" s="214"/>
      <c r="U690" s="214"/>
      <c r="V690" s="214"/>
      <c r="W690" s="214"/>
      <c r="X690" s="214"/>
      <c r="Y690" s="214"/>
    </row>
    <row r="691" spans="1:25" s="6" customFormat="1" ht="14.25" customHeight="1">
      <c r="A691" s="378"/>
      <c r="B691" s="47"/>
      <c r="C691" s="378"/>
      <c r="D691" s="378"/>
      <c r="E691" s="378"/>
      <c r="F691" s="378"/>
      <c r="G691" s="378"/>
      <c r="H691" s="91"/>
      <c r="I691" s="378"/>
      <c r="J691" s="47"/>
      <c r="K691" s="378"/>
      <c r="L691" s="378"/>
      <c r="M691" s="378"/>
      <c r="N691" s="378"/>
      <c r="O691" s="378"/>
      <c r="P691" s="214"/>
      <c r="Q691" s="278"/>
      <c r="R691" s="214"/>
      <c r="S691" s="214"/>
      <c r="T691" s="214"/>
      <c r="U691" s="214"/>
      <c r="V691" s="214"/>
      <c r="W691" s="214"/>
      <c r="X691" s="214"/>
      <c r="Y691" s="214"/>
    </row>
    <row r="692" spans="1:25" s="6" customFormat="1" ht="14.25" customHeight="1">
      <c r="A692" s="378"/>
      <c r="B692" s="47"/>
      <c r="C692" s="378"/>
      <c r="D692" s="378"/>
      <c r="E692" s="378"/>
      <c r="F692" s="378"/>
      <c r="G692" s="378"/>
      <c r="H692" s="91"/>
      <c r="I692" s="378"/>
      <c r="J692" s="47"/>
      <c r="K692" s="378"/>
      <c r="L692" s="378"/>
      <c r="M692" s="378"/>
      <c r="N692" s="378"/>
      <c r="O692" s="378"/>
      <c r="P692" s="214"/>
      <c r="Q692" s="278"/>
      <c r="R692" s="214"/>
      <c r="S692" s="214"/>
      <c r="T692" s="214"/>
      <c r="U692" s="214"/>
      <c r="V692" s="214"/>
      <c r="W692" s="214"/>
      <c r="X692" s="214"/>
      <c r="Y692" s="214"/>
    </row>
    <row r="693" spans="1:25" s="6" customFormat="1" ht="14.25" customHeight="1">
      <c r="A693" s="378"/>
      <c r="B693" s="47"/>
      <c r="C693" s="378"/>
      <c r="D693" s="378"/>
      <c r="E693" s="378"/>
      <c r="F693" s="378"/>
      <c r="G693" s="378"/>
      <c r="H693" s="91"/>
      <c r="I693" s="378"/>
      <c r="J693" s="47"/>
      <c r="K693" s="378"/>
      <c r="L693" s="378"/>
      <c r="M693" s="378"/>
      <c r="N693" s="378"/>
      <c r="O693" s="378"/>
      <c r="P693" s="214"/>
      <c r="Q693" s="278"/>
      <c r="R693" s="214"/>
      <c r="S693" s="214"/>
      <c r="T693" s="214"/>
      <c r="U693" s="214"/>
      <c r="V693" s="214"/>
      <c r="W693" s="214"/>
      <c r="X693" s="214"/>
      <c r="Y693" s="214"/>
    </row>
    <row r="694" spans="1:25" s="6" customFormat="1" ht="14.25" customHeight="1">
      <c r="A694" s="378"/>
      <c r="B694" s="47"/>
      <c r="C694" s="378"/>
      <c r="D694" s="378"/>
      <c r="E694" s="378"/>
      <c r="F694" s="378"/>
      <c r="G694" s="378"/>
      <c r="H694" s="91"/>
      <c r="I694" s="378"/>
      <c r="J694" s="47"/>
      <c r="K694" s="378"/>
      <c r="L694" s="378"/>
      <c r="M694" s="378"/>
      <c r="N694" s="378"/>
      <c r="O694" s="378"/>
      <c r="P694" s="214"/>
      <c r="Q694" s="278"/>
      <c r="R694" s="214"/>
      <c r="S694" s="214"/>
      <c r="T694" s="214"/>
      <c r="U694" s="214"/>
      <c r="V694" s="214"/>
      <c r="W694" s="214"/>
      <c r="X694" s="214"/>
      <c r="Y694" s="214"/>
    </row>
    <row r="695" spans="1:25" s="6" customFormat="1" ht="14.25" customHeight="1">
      <c r="A695" s="378"/>
      <c r="B695" s="47"/>
      <c r="C695" s="378"/>
      <c r="D695" s="378"/>
      <c r="E695" s="378"/>
      <c r="F695" s="378"/>
      <c r="G695" s="378"/>
      <c r="H695" s="91"/>
      <c r="I695" s="378"/>
      <c r="J695" s="47"/>
      <c r="K695" s="378"/>
      <c r="L695" s="378"/>
      <c r="M695" s="378"/>
      <c r="N695" s="378"/>
      <c r="O695" s="378"/>
      <c r="P695" s="214"/>
      <c r="Q695" s="278"/>
      <c r="R695" s="214"/>
      <c r="S695" s="214"/>
      <c r="T695" s="214"/>
      <c r="U695" s="214"/>
      <c r="V695" s="214"/>
      <c r="W695" s="214"/>
      <c r="X695" s="214"/>
      <c r="Y695" s="214"/>
    </row>
    <row r="696" spans="1:25" s="6" customFormat="1" ht="14.25" customHeight="1">
      <c r="A696" s="378"/>
      <c r="B696" s="47"/>
      <c r="C696" s="378"/>
      <c r="D696" s="378"/>
      <c r="E696" s="378"/>
      <c r="F696" s="378"/>
      <c r="G696" s="378"/>
      <c r="H696" s="91"/>
      <c r="I696" s="378"/>
      <c r="J696" s="47"/>
      <c r="K696" s="378"/>
      <c r="L696" s="378"/>
      <c r="M696" s="378"/>
      <c r="N696" s="378"/>
      <c r="O696" s="378"/>
      <c r="P696" s="214"/>
      <c r="Q696" s="278"/>
      <c r="R696" s="214"/>
      <c r="S696" s="214"/>
      <c r="T696" s="214"/>
      <c r="U696" s="214"/>
      <c r="V696" s="214"/>
      <c r="W696" s="214"/>
      <c r="X696" s="214"/>
      <c r="Y696" s="214"/>
    </row>
    <row r="697" spans="1:25" s="4" customFormat="1" ht="14.25" customHeight="1">
      <c r="A697" s="378"/>
      <c r="B697" s="47"/>
      <c r="C697" s="378"/>
      <c r="D697" s="378"/>
      <c r="E697" s="378"/>
      <c r="F697" s="378"/>
      <c r="G697" s="378"/>
      <c r="H697" s="91"/>
      <c r="I697" s="378"/>
      <c r="J697" s="47"/>
      <c r="K697" s="378"/>
      <c r="L697" s="378"/>
      <c r="M697" s="378"/>
      <c r="N697" s="378"/>
      <c r="O697" s="378"/>
      <c r="P697" s="233"/>
      <c r="Q697" s="279"/>
      <c r="R697" s="233"/>
      <c r="S697" s="233"/>
      <c r="T697" s="233"/>
      <c r="U697" s="233"/>
      <c r="V697" s="233"/>
      <c r="W697" s="233"/>
      <c r="X697" s="233"/>
      <c r="Y697" s="233"/>
    </row>
    <row r="698" spans="1:25" s="6" customFormat="1" ht="14.25" customHeight="1">
      <c r="A698" s="378"/>
      <c r="B698" s="47"/>
      <c r="C698" s="378"/>
      <c r="D698" s="378"/>
      <c r="E698" s="378"/>
      <c r="F698" s="378"/>
      <c r="G698" s="378"/>
      <c r="H698" s="91"/>
      <c r="I698" s="378"/>
      <c r="J698" s="47"/>
      <c r="K698" s="378"/>
      <c r="L698" s="378"/>
      <c r="M698" s="378"/>
      <c r="N698" s="378"/>
      <c r="O698" s="378"/>
      <c r="P698" s="214"/>
      <c r="Q698" s="278"/>
      <c r="R698" s="214"/>
      <c r="S698" s="214"/>
      <c r="T698" s="214"/>
      <c r="U698" s="214"/>
      <c r="V698" s="214"/>
      <c r="W698" s="214"/>
      <c r="X698" s="214"/>
      <c r="Y698" s="214"/>
    </row>
    <row r="699" spans="1:25" s="1" customFormat="1" ht="14.25" customHeight="1">
      <c r="A699" s="378"/>
      <c r="B699" s="47"/>
      <c r="C699" s="378"/>
      <c r="D699" s="378"/>
      <c r="E699" s="378"/>
      <c r="F699" s="378"/>
      <c r="G699" s="378"/>
      <c r="H699" s="91"/>
      <c r="I699" s="378"/>
      <c r="J699" s="47"/>
      <c r="K699" s="378"/>
      <c r="L699" s="378"/>
      <c r="M699" s="378"/>
      <c r="N699" s="378"/>
      <c r="O699" s="378"/>
      <c r="P699" s="234"/>
      <c r="Q699" s="280"/>
      <c r="R699" s="234"/>
      <c r="S699" s="234"/>
      <c r="T699" s="234"/>
      <c r="U699" s="234"/>
      <c r="V699" s="234"/>
      <c r="W699" s="234"/>
      <c r="X699" s="234"/>
      <c r="Y699" s="234"/>
    </row>
    <row r="700" spans="1:25" s="6" customFormat="1" ht="14.25" customHeight="1">
      <c r="A700" s="378"/>
      <c r="B700" s="47"/>
      <c r="C700" s="378"/>
      <c r="D700" s="378"/>
      <c r="E700" s="378"/>
      <c r="F700" s="378"/>
      <c r="G700" s="378"/>
      <c r="H700" s="91"/>
      <c r="I700" s="378"/>
      <c r="J700" s="47"/>
      <c r="K700" s="378"/>
      <c r="L700" s="378"/>
      <c r="M700" s="378"/>
      <c r="N700" s="378"/>
      <c r="O700" s="378"/>
      <c r="P700" s="214"/>
      <c r="Q700" s="278"/>
      <c r="R700" s="214"/>
      <c r="S700" s="214"/>
      <c r="T700" s="214"/>
      <c r="U700" s="214"/>
      <c r="V700" s="214"/>
      <c r="W700" s="214"/>
      <c r="X700" s="214"/>
      <c r="Y700" s="214"/>
    </row>
    <row r="701" spans="1:25" s="6" customFormat="1" ht="14.25" customHeight="1">
      <c r="A701" s="378"/>
      <c r="B701" s="47"/>
      <c r="C701" s="378"/>
      <c r="D701" s="378"/>
      <c r="E701" s="378"/>
      <c r="F701" s="378"/>
      <c r="G701" s="378"/>
      <c r="H701" s="91"/>
      <c r="I701" s="378"/>
      <c r="J701" s="47"/>
      <c r="K701" s="378"/>
      <c r="L701" s="378"/>
      <c r="M701" s="378"/>
      <c r="N701" s="378"/>
      <c r="O701" s="378"/>
      <c r="P701" s="214"/>
      <c r="Q701" s="278"/>
      <c r="R701" s="214"/>
      <c r="S701" s="214"/>
      <c r="T701" s="214"/>
      <c r="U701" s="214"/>
      <c r="V701" s="214"/>
      <c r="W701" s="214"/>
      <c r="X701" s="214"/>
      <c r="Y701" s="214"/>
    </row>
    <row r="702" spans="1:25" s="6" customFormat="1" ht="14.25" customHeight="1">
      <c r="A702" s="378"/>
      <c r="B702" s="47"/>
      <c r="C702" s="378"/>
      <c r="D702" s="378"/>
      <c r="E702" s="378"/>
      <c r="F702" s="378"/>
      <c r="G702" s="378"/>
      <c r="H702" s="91"/>
      <c r="I702" s="378"/>
      <c r="J702" s="47"/>
      <c r="K702" s="378"/>
      <c r="L702" s="378"/>
      <c r="M702" s="378"/>
      <c r="N702" s="378"/>
      <c r="O702" s="378"/>
      <c r="P702" s="214"/>
      <c r="Q702" s="278"/>
      <c r="R702" s="214"/>
      <c r="S702" s="214"/>
      <c r="T702" s="214"/>
      <c r="U702" s="214"/>
      <c r="V702" s="214"/>
      <c r="W702" s="214"/>
      <c r="X702" s="214"/>
      <c r="Y702" s="214"/>
    </row>
    <row r="703" spans="1:25" s="6" customFormat="1" ht="14.25" customHeight="1">
      <c r="A703" s="378"/>
      <c r="B703" s="47"/>
      <c r="C703" s="378"/>
      <c r="D703" s="378"/>
      <c r="E703" s="378"/>
      <c r="F703" s="378"/>
      <c r="G703" s="378"/>
      <c r="H703" s="91"/>
      <c r="I703" s="378"/>
      <c r="J703" s="47"/>
      <c r="K703" s="378"/>
      <c r="L703" s="378"/>
      <c r="M703" s="378"/>
      <c r="N703" s="378"/>
      <c r="O703" s="378"/>
      <c r="P703" s="214"/>
      <c r="Q703" s="278"/>
      <c r="R703" s="214"/>
      <c r="S703" s="214"/>
      <c r="T703" s="214"/>
      <c r="U703" s="214"/>
      <c r="V703" s="214"/>
      <c r="W703" s="214"/>
      <c r="X703" s="214"/>
      <c r="Y703" s="214"/>
    </row>
    <row r="704" spans="1:25" s="6" customFormat="1" ht="14.25" customHeight="1">
      <c r="A704" s="378"/>
      <c r="B704" s="47"/>
      <c r="C704" s="378"/>
      <c r="D704" s="378"/>
      <c r="E704" s="378"/>
      <c r="F704" s="378"/>
      <c r="G704" s="378"/>
      <c r="H704" s="91"/>
      <c r="I704" s="378"/>
      <c r="J704" s="47"/>
      <c r="K704" s="378"/>
      <c r="L704" s="378"/>
      <c r="M704" s="378"/>
      <c r="N704" s="378"/>
      <c r="O704" s="378"/>
      <c r="P704" s="214"/>
      <c r="Q704" s="278"/>
      <c r="R704" s="214"/>
      <c r="S704" s="214"/>
      <c r="T704" s="214"/>
      <c r="U704" s="214"/>
      <c r="V704" s="214"/>
      <c r="W704" s="214"/>
      <c r="X704" s="214"/>
      <c r="Y704" s="214"/>
    </row>
    <row r="705" spans="1:25" s="2" customFormat="1" ht="14.25" customHeight="1">
      <c r="A705" s="378"/>
      <c r="B705" s="47"/>
      <c r="C705" s="378"/>
      <c r="D705" s="378"/>
      <c r="E705" s="378"/>
      <c r="F705" s="378"/>
      <c r="G705" s="378"/>
      <c r="H705" s="91"/>
      <c r="I705" s="378"/>
      <c r="J705" s="47"/>
      <c r="K705" s="378"/>
      <c r="L705" s="378"/>
      <c r="M705" s="378"/>
      <c r="N705" s="378"/>
      <c r="O705" s="378"/>
      <c r="P705" s="235"/>
      <c r="Q705" s="281"/>
      <c r="R705" s="235"/>
      <c r="S705" s="235"/>
      <c r="T705" s="235"/>
      <c r="U705" s="235"/>
      <c r="V705" s="235"/>
      <c r="W705" s="235"/>
      <c r="X705" s="235"/>
      <c r="Y705" s="235"/>
    </row>
    <row r="706" spans="1:25" s="6" customFormat="1" ht="14.25" customHeight="1">
      <c r="A706" s="378"/>
      <c r="B706" s="47"/>
      <c r="C706" s="378"/>
      <c r="D706" s="378"/>
      <c r="E706" s="378"/>
      <c r="F706" s="378"/>
      <c r="G706" s="378"/>
      <c r="H706" s="91"/>
      <c r="I706" s="378"/>
      <c r="J706" s="47"/>
      <c r="K706" s="378"/>
      <c r="L706" s="378"/>
      <c r="M706" s="378"/>
      <c r="N706" s="378"/>
      <c r="O706" s="378"/>
      <c r="P706" s="214"/>
      <c r="Q706" s="278"/>
      <c r="R706" s="214"/>
      <c r="S706" s="214"/>
      <c r="T706" s="214"/>
      <c r="U706" s="214"/>
      <c r="V706" s="214"/>
      <c r="W706" s="214"/>
      <c r="X706" s="214"/>
      <c r="Y706" s="214"/>
    </row>
    <row r="707" spans="1:25" s="1" customFormat="1" ht="14.25" customHeight="1">
      <c r="A707" s="378"/>
      <c r="B707" s="47"/>
      <c r="C707" s="378"/>
      <c r="D707" s="378"/>
      <c r="E707" s="378"/>
      <c r="F707" s="378"/>
      <c r="G707" s="378"/>
      <c r="H707" s="91"/>
      <c r="I707" s="378"/>
      <c r="J707" s="47"/>
      <c r="K707" s="378"/>
      <c r="L707" s="378"/>
      <c r="M707" s="378"/>
      <c r="N707" s="378"/>
      <c r="O707" s="378"/>
      <c r="P707" s="234"/>
      <c r="Q707" s="280"/>
      <c r="R707" s="234"/>
      <c r="S707" s="234"/>
      <c r="T707" s="234"/>
      <c r="U707" s="234"/>
      <c r="V707" s="234"/>
      <c r="W707" s="234"/>
      <c r="X707" s="234"/>
      <c r="Y707" s="234"/>
    </row>
    <row r="708" spans="1:25" s="6" customFormat="1" ht="14.25" customHeight="1">
      <c r="A708" s="378"/>
      <c r="B708" s="47"/>
      <c r="C708" s="378"/>
      <c r="D708" s="378"/>
      <c r="E708" s="378"/>
      <c r="F708" s="378"/>
      <c r="G708" s="378"/>
      <c r="H708" s="91"/>
      <c r="I708" s="378"/>
      <c r="J708" s="47"/>
      <c r="K708" s="378"/>
      <c r="L708" s="378"/>
      <c r="M708" s="378"/>
      <c r="N708" s="378"/>
      <c r="O708" s="378"/>
      <c r="P708" s="214"/>
      <c r="Q708" s="278"/>
      <c r="R708" s="214"/>
      <c r="S708" s="214"/>
      <c r="T708" s="214"/>
      <c r="U708" s="214"/>
      <c r="V708" s="214"/>
      <c r="W708" s="214"/>
      <c r="X708" s="214"/>
      <c r="Y708" s="214"/>
    </row>
    <row r="709" spans="1:25" s="6" customFormat="1" ht="14.25" customHeight="1">
      <c r="A709" s="378"/>
      <c r="B709" s="47"/>
      <c r="C709" s="378"/>
      <c r="D709" s="378"/>
      <c r="E709" s="378"/>
      <c r="F709" s="378"/>
      <c r="G709" s="378"/>
      <c r="H709" s="91"/>
      <c r="I709" s="378"/>
      <c r="J709" s="47"/>
      <c r="K709" s="378"/>
      <c r="L709" s="378"/>
      <c r="M709" s="378"/>
      <c r="N709" s="378"/>
      <c r="O709" s="378"/>
      <c r="P709" s="214"/>
      <c r="Q709" s="278"/>
      <c r="R709" s="214"/>
      <c r="S709" s="214"/>
      <c r="T709" s="214"/>
      <c r="U709" s="214"/>
      <c r="V709" s="214"/>
      <c r="W709" s="214"/>
      <c r="X709" s="214"/>
      <c r="Y709" s="214"/>
    </row>
    <row r="710" spans="1:25" s="6" customFormat="1" ht="14.25" customHeight="1">
      <c r="A710" s="378"/>
      <c r="B710" s="47"/>
      <c r="C710" s="378"/>
      <c r="D710" s="378"/>
      <c r="E710" s="378"/>
      <c r="F710" s="378"/>
      <c r="G710" s="378"/>
      <c r="H710" s="91"/>
      <c r="I710" s="378"/>
      <c r="J710" s="47"/>
      <c r="K710" s="378"/>
      <c r="L710" s="378"/>
      <c r="M710" s="378"/>
      <c r="N710" s="378"/>
      <c r="O710" s="378"/>
      <c r="P710" s="214"/>
      <c r="Q710" s="278"/>
      <c r="R710" s="214"/>
      <c r="S710" s="214"/>
      <c r="T710" s="214"/>
      <c r="U710" s="214"/>
      <c r="V710" s="214"/>
      <c r="W710" s="214"/>
      <c r="X710" s="214"/>
      <c r="Y710" s="214"/>
    </row>
    <row r="711" spans="1:25" s="6" customFormat="1" ht="14.25" customHeight="1">
      <c r="A711" s="378"/>
      <c r="B711" s="47"/>
      <c r="C711" s="378"/>
      <c r="D711" s="378"/>
      <c r="E711" s="378"/>
      <c r="F711" s="378"/>
      <c r="G711" s="378"/>
      <c r="H711" s="91"/>
      <c r="I711" s="378"/>
      <c r="J711" s="47"/>
      <c r="K711" s="378"/>
      <c r="L711" s="378"/>
      <c r="M711" s="378"/>
      <c r="N711" s="378"/>
      <c r="O711" s="378"/>
      <c r="P711" s="214"/>
      <c r="Q711" s="278"/>
      <c r="R711" s="214"/>
      <c r="S711" s="214"/>
      <c r="T711" s="214"/>
      <c r="U711" s="214"/>
      <c r="V711" s="214"/>
      <c r="W711" s="214"/>
      <c r="X711" s="214"/>
      <c r="Y711" s="214"/>
    </row>
    <row r="712" spans="1:25" s="6" customFormat="1" ht="14.25" customHeight="1">
      <c r="A712" s="378"/>
      <c r="B712" s="47"/>
      <c r="C712" s="378"/>
      <c r="D712" s="378"/>
      <c r="E712" s="378"/>
      <c r="F712" s="378"/>
      <c r="G712" s="378"/>
      <c r="H712" s="91"/>
      <c r="I712" s="378"/>
      <c r="J712" s="47"/>
      <c r="K712" s="378"/>
      <c r="L712" s="378"/>
      <c r="M712" s="378"/>
      <c r="N712" s="378"/>
      <c r="O712" s="378"/>
      <c r="P712" s="214"/>
      <c r="Q712" s="278"/>
      <c r="R712" s="214"/>
      <c r="S712" s="214"/>
      <c r="T712" s="214"/>
      <c r="U712" s="214"/>
      <c r="V712" s="214"/>
      <c r="W712" s="214"/>
      <c r="X712" s="214"/>
      <c r="Y712" s="214"/>
    </row>
    <row r="713" spans="1:25" s="6" customFormat="1" ht="14.25" customHeight="1">
      <c r="A713" s="378"/>
      <c r="B713" s="47"/>
      <c r="C713" s="378"/>
      <c r="D713" s="378"/>
      <c r="E713" s="378"/>
      <c r="F713" s="378"/>
      <c r="G713" s="378"/>
      <c r="H713" s="91"/>
      <c r="I713" s="378"/>
      <c r="J713" s="47"/>
      <c r="K713" s="378"/>
      <c r="L713" s="378"/>
      <c r="M713" s="378"/>
      <c r="N713" s="378"/>
      <c r="O713" s="378"/>
      <c r="P713" s="214"/>
      <c r="Q713" s="278"/>
      <c r="R713" s="214"/>
      <c r="S713" s="214"/>
      <c r="T713" s="214"/>
      <c r="U713" s="214"/>
      <c r="V713" s="214"/>
      <c r="W713" s="214"/>
      <c r="X713" s="214"/>
      <c r="Y713" s="214"/>
    </row>
    <row r="714" spans="1:25" s="6" customFormat="1" ht="14.25" customHeight="1">
      <c r="A714" s="378"/>
      <c r="B714" s="47"/>
      <c r="C714" s="378"/>
      <c r="D714" s="378"/>
      <c r="E714" s="378"/>
      <c r="F714" s="378"/>
      <c r="G714" s="378"/>
      <c r="H714" s="91"/>
      <c r="I714" s="378"/>
      <c r="J714" s="47"/>
      <c r="K714" s="378"/>
      <c r="L714" s="378"/>
      <c r="M714" s="378"/>
      <c r="N714" s="378"/>
      <c r="O714" s="378"/>
      <c r="P714" s="214"/>
      <c r="Q714" s="278"/>
      <c r="R714" s="214"/>
      <c r="S714" s="214"/>
      <c r="T714" s="214"/>
      <c r="U714" s="214"/>
      <c r="V714" s="214"/>
      <c r="W714" s="214"/>
      <c r="X714" s="214"/>
      <c r="Y714" s="214"/>
    </row>
    <row r="715" spans="1:25" s="2" customFormat="1" ht="14.25" customHeight="1">
      <c r="A715" s="378"/>
      <c r="B715" s="47"/>
      <c r="C715" s="378"/>
      <c r="D715" s="378"/>
      <c r="E715" s="378"/>
      <c r="F715" s="378"/>
      <c r="G715" s="378"/>
      <c r="H715" s="91"/>
      <c r="I715" s="378"/>
      <c r="J715" s="47"/>
      <c r="K715" s="378"/>
      <c r="L715" s="378"/>
      <c r="M715" s="378"/>
      <c r="N715" s="378"/>
      <c r="O715" s="378"/>
      <c r="P715" s="235"/>
      <c r="Q715" s="281"/>
      <c r="R715" s="235"/>
      <c r="S715" s="235"/>
      <c r="T715" s="235"/>
      <c r="U715" s="235"/>
      <c r="V715" s="235"/>
      <c r="W715" s="235"/>
      <c r="X715" s="235"/>
      <c r="Y715" s="235"/>
    </row>
    <row r="716" spans="1:25" s="6" customFormat="1" ht="15.75">
      <c r="A716" s="378"/>
      <c r="B716" s="47"/>
      <c r="C716" s="378"/>
      <c r="D716" s="378"/>
      <c r="E716" s="378"/>
      <c r="F716" s="378"/>
      <c r="G716" s="378"/>
      <c r="H716" s="91"/>
      <c r="I716" s="378"/>
      <c r="J716" s="47"/>
      <c r="K716" s="378"/>
      <c r="L716" s="378"/>
      <c r="M716" s="378"/>
      <c r="N716" s="378"/>
      <c r="O716" s="378"/>
      <c r="P716" s="214"/>
      <c r="Q716" s="278"/>
      <c r="R716" s="214"/>
      <c r="S716" s="214"/>
      <c r="T716" s="214"/>
      <c r="U716" s="214"/>
      <c r="V716" s="214"/>
      <c r="W716" s="214"/>
      <c r="X716" s="214"/>
      <c r="Y716" s="214"/>
    </row>
    <row r="717" spans="1:25" s="6" customFormat="1" ht="15.75">
      <c r="A717" s="378"/>
      <c r="B717" s="47"/>
      <c r="C717" s="378"/>
      <c r="D717" s="378"/>
      <c r="E717" s="378"/>
      <c r="F717" s="378"/>
      <c r="G717" s="378"/>
      <c r="H717" s="91"/>
      <c r="I717" s="378"/>
      <c r="J717" s="47"/>
      <c r="K717" s="378"/>
      <c r="L717" s="378"/>
      <c r="M717" s="378"/>
      <c r="N717" s="378"/>
      <c r="O717" s="378"/>
      <c r="P717" s="214"/>
      <c r="Q717" s="278"/>
      <c r="R717" s="214"/>
      <c r="S717" s="214"/>
      <c r="T717" s="214"/>
      <c r="U717" s="214"/>
      <c r="V717" s="214"/>
      <c r="W717" s="214"/>
      <c r="X717" s="214"/>
      <c r="Y717" s="214"/>
    </row>
    <row r="718" spans="1:25" s="6" customFormat="1" ht="15.75">
      <c r="A718" s="378"/>
      <c r="B718" s="47"/>
      <c r="C718" s="378"/>
      <c r="D718" s="378"/>
      <c r="E718" s="378"/>
      <c r="F718" s="378"/>
      <c r="G718" s="378"/>
      <c r="H718" s="91"/>
      <c r="I718" s="378"/>
      <c r="J718" s="47"/>
      <c r="K718" s="378"/>
      <c r="L718" s="378"/>
      <c r="M718" s="378"/>
      <c r="N718" s="378"/>
      <c r="O718" s="378"/>
      <c r="P718" s="214"/>
      <c r="Q718" s="278"/>
      <c r="R718" s="214"/>
      <c r="S718" s="214"/>
      <c r="T718" s="214"/>
      <c r="U718" s="214"/>
      <c r="V718" s="214"/>
      <c r="W718" s="214"/>
      <c r="X718" s="214"/>
      <c r="Y718" s="214"/>
    </row>
    <row r="719" spans="1:25" s="6" customFormat="1" ht="15.75">
      <c r="A719" s="378"/>
      <c r="B719" s="47"/>
      <c r="C719" s="378"/>
      <c r="D719" s="378"/>
      <c r="E719" s="378"/>
      <c r="F719" s="378"/>
      <c r="G719" s="378"/>
      <c r="H719" s="91"/>
      <c r="I719" s="378"/>
      <c r="J719" s="47"/>
      <c r="K719" s="378"/>
      <c r="L719" s="378"/>
      <c r="M719" s="378"/>
      <c r="N719" s="378"/>
      <c r="O719" s="378"/>
      <c r="P719" s="214"/>
      <c r="Q719" s="278"/>
      <c r="R719" s="214"/>
      <c r="S719" s="214"/>
      <c r="T719" s="214"/>
      <c r="U719" s="214"/>
      <c r="V719" s="214"/>
      <c r="W719" s="214"/>
      <c r="X719" s="214"/>
      <c r="Y719" s="214"/>
    </row>
    <row r="720" spans="1:25" s="6" customFormat="1" ht="15.75">
      <c r="A720" s="378"/>
      <c r="B720" s="47"/>
      <c r="C720" s="378"/>
      <c r="D720" s="378"/>
      <c r="E720" s="378"/>
      <c r="F720" s="378"/>
      <c r="G720" s="378"/>
      <c r="H720" s="91"/>
      <c r="I720" s="378"/>
      <c r="J720" s="47"/>
      <c r="K720" s="378"/>
      <c r="L720" s="378"/>
      <c r="M720" s="378"/>
      <c r="N720" s="378"/>
      <c r="O720" s="378"/>
      <c r="P720" s="214"/>
      <c r="Q720" s="278"/>
      <c r="R720" s="214"/>
      <c r="S720" s="214"/>
      <c r="T720" s="214"/>
      <c r="U720" s="214"/>
      <c r="V720" s="214"/>
      <c r="W720" s="214"/>
      <c r="X720" s="214"/>
      <c r="Y720" s="214"/>
    </row>
    <row r="721" spans="1:25" s="6" customFormat="1" ht="15.75">
      <c r="A721" s="378"/>
      <c r="B721" s="47"/>
      <c r="C721" s="378"/>
      <c r="D721" s="378"/>
      <c r="E721" s="378"/>
      <c r="F721" s="378"/>
      <c r="G721" s="378"/>
      <c r="H721" s="91"/>
      <c r="I721" s="378"/>
      <c r="J721" s="47"/>
      <c r="K721" s="378"/>
      <c r="L721" s="378"/>
      <c r="M721" s="378"/>
      <c r="N721" s="378"/>
      <c r="O721" s="378"/>
      <c r="P721" s="214"/>
      <c r="Q721" s="278"/>
      <c r="R721" s="214"/>
      <c r="S721" s="214"/>
      <c r="T721" s="214"/>
      <c r="U721" s="214"/>
      <c r="V721" s="214"/>
      <c r="W721" s="214"/>
      <c r="X721" s="214"/>
      <c r="Y721" s="214"/>
    </row>
    <row r="722" spans="1:25" s="6" customFormat="1" ht="15.75">
      <c r="A722" s="378"/>
      <c r="B722" s="47"/>
      <c r="C722" s="378"/>
      <c r="D722" s="378"/>
      <c r="E722" s="378"/>
      <c r="F722" s="378"/>
      <c r="G722" s="378"/>
      <c r="H722" s="91"/>
      <c r="I722" s="378"/>
      <c r="J722" s="47"/>
      <c r="K722" s="378"/>
      <c r="L722" s="378"/>
      <c r="M722" s="378"/>
      <c r="N722" s="378"/>
      <c r="O722" s="378"/>
      <c r="P722" s="214"/>
      <c r="Q722" s="278"/>
      <c r="R722" s="214"/>
      <c r="S722" s="214"/>
      <c r="T722" s="214"/>
      <c r="U722" s="214"/>
      <c r="V722" s="214"/>
      <c r="W722" s="214"/>
      <c r="X722" s="214"/>
      <c r="Y722" s="214"/>
    </row>
    <row r="723" spans="1:25" s="6" customFormat="1" ht="15.75">
      <c r="A723" s="378"/>
      <c r="B723" s="47"/>
      <c r="C723" s="378"/>
      <c r="D723" s="378"/>
      <c r="E723" s="378"/>
      <c r="F723" s="378"/>
      <c r="G723" s="378"/>
      <c r="H723" s="91"/>
      <c r="I723" s="378"/>
      <c r="J723" s="47"/>
      <c r="K723" s="378"/>
      <c r="L723" s="378"/>
      <c r="M723" s="378"/>
      <c r="N723" s="378"/>
      <c r="O723" s="378"/>
      <c r="P723" s="214"/>
      <c r="Q723" s="278"/>
      <c r="R723" s="214"/>
      <c r="S723" s="214"/>
      <c r="T723" s="214"/>
      <c r="U723" s="214"/>
      <c r="V723" s="214"/>
      <c r="W723" s="214"/>
      <c r="X723" s="214"/>
      <c r="Y723" s="214"/>
    </row>
    <row r="724" spans="1:25" s="6" customFormat="1" ht="15.75">
      <c r="A724" s="378"/>
      <c r="B724" s="47"/>
      <c r="C724" s="378"/>
      <c r="D724" s="378"/>
      <c r="E724" s="378"/>
      <c r="F724" s="378"/>
      <c r="G724" s="378"/>
      <c r="H724" s="91"/>
      <c r="I724" s="378"/>
      <c r="J724" s="47"/>
      <c r="K724" s="378"/>
      <c r="L724" s="378"/>
      <c r="M724" s="378"/>
      <c r="N724" s="378"/>
      <c r="O724" s="378"/>
      <c r="P724" s="214"/>
      <c r="Q724" s="278"/>
      <c r="R724" s="214"/>
      <c r="S724" s="214"/>
      <c r="T724" s="214"/>
      <c r="U724" s="214"/>
      <c r="V724" s="214"/>
      <c r="W724" s="214"/>
      <c r="X724" s="214"/>
      <c r="Y724" s="214"/>
    </row>
    <row r="725" spans="1:25" s="6" customFormat="1" ht="15.75">
      <c r="A725" s="378"/>
      <c r="B725" s="47"/>
      <c r="C725" s="378"/>
      <c r="D725" s="378"/>
      <c r="E725" s="378"/>
      <c r="F725" s="378"/>
      <c r="G725" s="378"/>
      <c r="H725" s="91"/>
      <c r="I725" s="378"/>
      <c r="J725" s="47"/>
      <c r="K725" s="378"/>
      <c r="L725" s="378"/>
      <c r="M725" s="378"/>
      <c r="N725" s="378"/>
      <c r="O725" s="378"/>
      <c r="P725" s="214"/>
      <c r="Q725" s="278"/>
      <c r="R725" s="214"/>
      <c r="S725" s="214"/>
      <c r="T725" s="214"/>
      <c r="U725" s="214"/>
      <c r="V725" s="214"/>
      <c r="W725" s="214"/>
      <c r="X725" s="214"/>
      <c r="Y725" s="214"/>
    </row>
    <row r="726" spans="1:25" s="6" customFormat="1" ht="15.75">
      <c r="A726" s="378"/>
      <c r="B726" s="47"/>
      <c r="C726" s="378"/>
      <c r="D726" s="378"/>
      <c r="E726" s="378"/>
      <c r="F726" s="378"/>
      <c r="G726" s="378"/>
      <c r="H726" s="91"/>
      <c r="I726" s="378"/>
      <c r="J726" s="47"/>
      <c r="K726" s="378"/>
      <c r="L726" s="378"/>
      <c r="M726" s="378"/>
      <c r="N726" s="378"/>
      <c r="O726" s="378"/>
      <c r="P726" s="214"/>
      <c r="Q726" s="278"/>
      <c r="R726" s="214"/>
      <c r="S726" s="214"/>
      <c r="T726" s="214"/>
      <c r="U726" s="214"/>
      <c r="V726" s="214"/>
      <c r="W726" s="214"/>
      <c r="X726" s="214"/>
      <c r="Y726" s="214"/>
    </row>
    <row r="727" spans="1:25" s="6" customFormat="1" ht="15.75">
      <c r="A727" s="378"/>
      <c r="B727" s="47"/>
      <c r="C727" s="378"/>
      <c r="D727" s="378"/>
      <c r="E727" s="378"/>
      <c r="F727" s="378"/>
      <c r="G727" s="378"/>
      <c r="H727" s="91"/>
      <c r="I727" s="378"/>
      <c r="J727" s="47"/>
      <c r="K727" s="378"/>
      <c r="L727" s="378"/>
      <c r="M727" s="378"/>
      <c r="N727" s="378"/>
      <c r="O727" s="378"/>
      <c r="P727" s="214"/>
      <c r="Q727" s="278"/>
      <c r="R727" s="214"/>
      <c r="S727" s="214"/>
      <c r="T727" s="214"/>
      <c r="U727" s="214"/>
      <c r="V727" s="214"/>
      <c r="W727" s="214"/>
      <c r="X727" s="214"/>
      <c r="Y727" s="214"/>
    </row>
    <row r="728" spans="1:25" s="6" customFormat="1" ht="15.75">
      <c r="A728" s="378"/>
      <c r="B728" s="47"/>
      <c r="C728" s="378"/>
      <c r="D728" s="378"/>
      <c r="E728" s="378"/>
      <c r="F728" s="378"/>
      <c r="G728" s="378"/>
      <c r="H728" s="91"/>
      <c r="I728" s="378"/>
      <c r="J728" s="47"/>
      <c r="K728" s="378"/>
      <c r="L728" s="378"/>
      <c r="M728" s="378"/>
      <c r="N728" s="378"/>
      <c r="O728" s="378"/>
      <c r="P728" s="214"/>
      <c r="Q728" s="278"/>
      <c r="R728" s="214"/>
      <c r="S728" s="214"/>
      <c r="T728" s="214"/>
      <c r="U728" s="214"/>
      <c r="V728" s="214"/>
      <c r="W728" s="214"/>
      <c r="X728" s="214"/>
      <c r="Y728" s="214"/>
    </row>
    <row r="729" spans="1:25" s="6" customFormat="1" ht="15.75">
      <c r="A729" s="378"/>
      <c r="B729" s="47"/>
      <c r="C729" s="378"/>
      <c r="D729" s="378"/>
      <c r="E729" s="378"/>
      <c r="F729" s="378"/>
      <c r="G729" s="378"/>
      <c r="H729" s="91"/>
      <c r="I729" s="378"/>
      <c r="J729" s="47"/>
      <c r="K729" s="378"/>
      <c r="L729" s="378"/>
      <c r="M729" s="378"/>
      <c r="N729" s="378"/>
      <c r="O729" s="378"/>
      <c r="P729" s="214"/>
      <c r="Q729" s="278"/>
      <c r="R729" s="214"/>
      <c r="S729" s="214"/>
      <c r="T729" s="214"/>
      <c r="U729" s="214"/>
      <c r="V729" s="214"/>
      <c r="W729" s="214"/>
      <c r="X729" s="214"/>
      <c r="Y729" s="214"/>
    </row>
    <row r="730" spans="1:25" s="6" customFormat="1" ht="15.75">
      <c r="A730" s="378"/>
      <c r="B730" s="47"/>
      <c r="C730" s="378"/>
      <c r="D730" s="378"/>
      <c r="E730" s="378"/>
      <c r="F730" s="378"/>
      <c r="G730" s="378"/>
      <c r="H730" s="91"/>
      <c r="I730" s="378"/>
      <c r="J730" s="47"/>
      <c r="K730" s="378"/>
      <c r="L730" s="378"/>
      <c r="M730" s="378"/>
      <c r="N730" s="378"/>
      <c r="O730" s="378"/>
      <c r="P730" s="214"/>
      <c r="Q730" s="278"/>
      <c r="R730" s="214"/>
      <c r="S730" s="214"/>
      <c r="T730" s="214"/>
      <c r="U730" s="214"/>
      <c r="V730" s="214"/>
      <c r="W730" s="214"/>
      <c r="X730" s="214"/>
      <c r="Y730" s="214"/>
    </row>
    <row r="731" spans="1:25" s="6" customFormat="1" ht="15.75">
      <c r="A731" s="378"/>
      <c r="B731" s="47"/>
      <c r="C731" s="378"/>
      <c r="D731" s="378"/>
      <c r="E731" s="378"/>
      <c r="F731" s="378"/>
      <c r="G731" s="378"/>
      <c r="H731" s="91"/>
      <c r="I731" s="378"/>
      <c r="J731" s="47"/>
      <c r="K731" s="378"/>
      <c r="L731" s="378"/>
      <c r="M731" s="378"/>
      <c r="N731" s="378"/>
      <c r="O731" s="378"/>
      <c r="P731" s="214"/>
      <c r="Q731" s="278"/>
      <c r="R731" s="214"/>
      <c r="S731" s="214"/>
      <c r="T731" s="214"/>
      <c r="U731" s="214"/>
      <c r="V731" s="214"/>
      <c r="W731" s="214"/>
      <c r="X731" s="214"/>
      <c r="Y731" s="214"/>
    </row>
    <row r="732" spans="1:25" s="6" customFormat="1" ht="15.75">
      <c r="A732" s="378"/>
      <c r="B732" s="47"/>
      <c r="C732" s="378"/>
      <c r="D732" s="378"/>
      <c r="E732" s="378"/>
      <c r="F732" s="378"/>
      <c r="G732" s="378"/>
      <c r="H732" s="91"/>
      <c r="I732" s="378"/>
      <c r="J732" s="47"/>
      <c r="K732" s="378"/>
      <c r="L732" s="378"/>
      <c r="M732" s="378"/>
      <c r="N732" s="378"/>
      <c r="O732" s="378"/>
      <c r="P732" s="214"/>
      <c r="Q732" s="278"/>
      <c r="R732" s="214"/>
      <c r="S732" s="214"/>
      <c r="T732" s="214"/>
      <c r="U732" s="214"/>
      <c r="V732" s="214"/>
      <c r="W732" s="214"/>
      <c r="X732" s="214"/>
      <c r="Y732" s="214"/>
    </row>
    <row r="733" spans="1:25" s="6" customFormat="1" ht="15.75">
      <c r="A733" s="378"/>
      <c r="B733" s="47"/>
      <c r="C733" s="378"/>
      <c r="D733" s="378"/>
      <c r="E733" s="378"/>
      <c r="F733" s="378"/>
      <c r="G733" s="378"/>
      <c r="H733" s="91"/>
      <c r="I733" s="378"/>
      <c r="J733" s="47"/>
      <c r="K733" s="378"/>
      <c r="L733" s="378"/>
      <c r="M733" s="378"/>
      <c r="N733" s="378"/>
      <c r="O733" s="378"/>
      <c r="P733" s="214"/>
      <c r="Q733" s="278"/>
      <c r="R733" s="214"/>
      <c r="S733" s="214"/>
      <c r="T733" s="214"/>
      <c r="U733" s="214"/>
      <c r="V733" s="214"/>
      <c r="W733" s="214"/>
      <c r="X733" s="214"/>
      <c r="Y733" s="214"/>
    </row>
    <row r="734" spans="1:25" s="6" customFormat="1" ht="15.75">
      <c r="A734" s="378"/>
      <c r="B734" s="47"/>
      <c r="C734" s="378"/>
      <c r="D734" s="378"/>
      <c r="E734" s="378"/>
      <c r="F734" s="378"/>
      <c r="G734" s="378"/>
      <c r="H734" s="91"/>
      <c r="I734" s="378"/>
      <c r="J734" s="47"/>
      <c r="K734" s="378"/>
      <c r="L734" s="378"/>
      <c r="M734" s="378"/>
      <c r="N734" s="378"/>
      <c r="O734" s="378"/>
      <c r="P734" s="214"/>
      <c r="Q734" s="278"/>
      <c r="R734" s="214"/>
      <c r="S734" s="214"/>
      <c r="T734" s="214"/>
      <c r="U734" s="214"/>
      <c r="V734" s="214"/>
      <c r="W734" s="214"/>
      <c r="X734" s="214"/>
      <c r="Y734" s="214"/>
    </row>
    <row r="735" spans="1:25" s="6" customFormat="1" ht="15.75">
      <c r="A735" s="378"/>
      <c r="B735" s="47"/>
      <c r="C735" s="378"/>
      <c r="D735" s="378"/>
      <c r="E735" s="378"/>
      <c r="F735" s="378"/>
      <c r="G735" s="378"/>
      <c r="H735" s="91"/>
      <c r="I735" s="378"/>
      <c r="J735" s="47"/>
      <c r="K735" s="378"/>
      <c r="L735" s="378"/>
      <c r="M735" s="378"/>
      <c r="N735" s="378"/>
      <c r="O735" s="378"/>
      <c r="P735" s="214"/>
      <c r="Q735" s="278"/>
      <c r="R735" s="214"/>
      <c r="S735" s="214"/>
      <c r="T735" s="214"/>
      <c r="U735" s="214"/>
      <c r="V735" s="214"/>
      <c r="W735" s="214"/>
      <c r="X735" s="214"/>
      <c r="Y735" s="214"/>
    </row>
    <row r="736" spans="1:25" s="6" customFormat="1" ht="15.75">
      <c r="A736" s="378"/>
      <c r="B736" s="47"/>
      <c r="C736" s="378"/>
      <c r="D736" s="378"/>
      <c r="E736" s="378"/>
      <c r="F736" s="378"/>
      <c r="G736" s="378"/>
      <c r="H736" s="91"/>
      <c r="I736" s="378"/>
      <c r="J736" s="47"/>
      <c r="K736" s="378"/>
      <c r="L736" s="378"/>
      <c r="M736" s="378"/>
      <c r="N736" s="378"/>
      <c r="O736" s="378"/>
      <c r="P736" s="214"/>
      <c r="Q736" s="278"/>
      <c r="R736" s="214"/>
      <c r="S736" s="214"/>
      <c r="T736" s="214"/>
      <c r="U736" s="214"/>
      <c r="V736" s="214"/>
      <c r="W736" s="214"/>
      <c r="X736" s="214"/>
      <c r="Y736" s="214"/>
    </row>
    <row r="737" spans="1:25" s="6" customFormat="1" ht="15.75">
      <c r="A737" s="378"/>
      <c r="B737" s="47"/>
      <c r="C737" s="378"/>
      <c r="D737" s="378"/>
      <c r="E737" s="378"/>
      <c r="F737" s="378"/>
      <c r="G737" s="378"/>
      <c r="H737" s="91"/>
      <c r="I737" s="378"/>
      <c r="J737" s="47"/>
      <c r="K737" s="378"/>
      <c r="L737" s="378"/>
      <c r="M737" s="378"/>
      <c r="N737" s="378"/>
      <c r="O737" s="378"/>
      <c r="P737" s="214"/>
      <c r="Q737" s="278"/>
      <c r="R737" s="214"/>
      <c r="S737" s="214"/>
      <c r="T737" s="214"/>
      <c r="U737" s="214"/>
      <c r="V737" s="214"/>
      <c r="W737" s="214"/>
      <c r="X737" s="214"/>
      <c r="Y737" s="214"/>
    </row>
    <row r="738" spans="1:25" s="6" customFormat="1" ht="15.75">
      <c r="A738" s="378"/>
      <c r="B738" s="47"/>
      <c r="C738" s="378"/>
      <c r="D738" s="378"/>
      <c r="E738" s="378"/>
      <c r="F738" s="378"/>
      <c r="G738" s="378"/>
      <c r="H738" s="91"/>
      <c r="I738" s="378"/>
      <c r="J738" s="47"/>
      <c r="K738" s="378"/>
      <c r="L738" s="378"/>
      <c r="M738" s="378"/>
      <c r="N738" s="378"/>
      <c r="O738" s="378"/>
      <c r="P738" s="214"/>
      <c r="Q738" s="278"/>
      <c r="R738" s="214"/>
      <c r="S738" s="214"/>
      <c r="T738" s="214"/>
      <c r="U738" s="214"/>
      <c r="V738" s="214"/>
      <c r="W738" s="214"/>
      <c r="X738" s="214"/>
      <c r="Y738" s="214"/>
    </row>
  </sheetData>
  <sheetProtection/>
  <mergeCells count="286">
    <mergeCell ref="Q640:Q641"/>
    <mergeCell ref="R640:R641"/>
    <mergeCell ref="S640:S641"/>
    <mergeCell ref="T640:T641"/>
    <mergeCell ref="U640:W640"/>
    <mergeCell ref="T657:T658"/>
    <mergeCell ref="U657:W657"/>
    <mergeCell ref="Q602:Q603"/>
    <mergeCell ref="R602:R603"/>
    <mergeCell ref="S602:S603"/>
    <mergeCell ref="T602:T603"/>
    <mergeCell ref="U602:W602"/>
    <mergeCell ref="Q622:Q623"/>
    <mergeCell ref="R622:R623"/>
    <mergeCell ref="S622:S623"/>
    <mergeCell ref="T622:T623"/>
    <mergeCell ref="U622:W622"/>
    <mergeCell ref="Q566:Q567"/>
    <mergeCell ref="R566:R567"/>
    <mergeCell ref="S566:S567"/>
    <mergeCell ref="T566:T567"/>
    <mergeCell ref="U566:W566"/>
    <mergeCell ref="T583:T584"/>
    <mergeCell ref="U583:W583"/>
    <mergeCell ref="Q532:Q533"/>
    <mergeCell ref="R532:R533"/>
    <mergeCell ref="S532:S533"/>
    <mergeCell ref="T532:T533"/>
    <mergeCell ref="U532:W532"/>
    <mergeCell ref="T550:T551"/>
    <mergeCell ref="U550:W550"/>
    <mergeCell ref="Q496:Q497"/>
    <mergeCell ref="R496:R497"/>
    <mergeCell ref="S496:S497"/>
    <mergeCell ref="T496:T497"/>
    <mergeCell ref="U496:W496"/>
    <mergeCell ref="T513:T514"/>
    <mergeCell ref="U513:W513"/>
    <mergeCell ref="Q404:Q405"/>
    <mergeCell ref="R404:R405"/>
    <mergeCell ref="S404:S405"/>
    <mergeCell ref="T404:T405"/>
    <mergeCell ref="U404:W404"/>
    <mergeCell ref="Q451:Q452"/>
    <mergeCell ref="R451:R452"/>
    <mergeCell ref="S451:S452"/>
    <mergeCell ref="T451:T452"/>
    <mergeCell ref="U451:W451"/>
    <mergeCell ref="T354:T355"/>
    <mergeCell ref="U354:W354"/>
    <mergeCell ref="A355:A356"/>
    <mergeCell ref="B355:B356"/>
    <mergeCell ref="C355:C356"/>
    <mergeCell ref="D355:F355"/>
    <mergeCell ref="G355:G356"/>
    <mergeCell ref="I355:I356"/>
    <mergeCell ref="J355:J356"/>
    <mergeCell ref="K355:K356"/>
    <mergeCell ref="K337:K338"/>
    <mergeCell ref="L337:N337"/>
    <mergeCell ref="O337:O338"/>
    <mergeCell ref="Q354:Q355"/>
    <mergeCell ref="R354:R355"/>
    <mergeCell ref="S354:S355"/>
    <mergeCell ref="L355:N355"/>
    <mergeCell ref="O355:O356"/>
    <mergeCell ref="K319:K320"/>
    <mergeCell ref="L319:N319"/>
    <mergeCell ref="O319:O320"/>
    <mergeCell ref="A337:A338"/>
    <mergeCell ref="B337:B338"/>
    <mergeCell ref="C337:C338"/>
    <mergeCell ref="D337:F337"/>
    <mergeCell ref="G337:G338"/>
    <mergeCell ref="I337:I338"/>
    <mergeCell ref="J337:J338"/>
    <mergeCell ref="S304:S305"/>
    <mergeCell ref="T304:T305"/>
    <mergeCell ref="U304:W304"/>
    <mergeCell ref="A319:A320"/>
    <mergeCell ref="B319:B320"/>
    <mergeCell ref="C319:C320"/>
    <mergeCell ref="D319:F319"/>
    <mergeCell ref="G319:G320"/>
    <mergeCell ref="I319:I320"/>
    <mergeCell ref="J319:J320"/>
    <mergeCell ref="J301:J302"/>
    <mergeCell ref="K301:K302"/>
    <mergeCell ref="L301:N301"/>
    <mergeCell ref="O301:O302"/>
    <mergeCell ref="Q304:Q305"/>
    <mergeCell ref="R304:R305"/>
    <mergeCell ref="J282:J283"/>
    <mergeCell ref="K282:K283"/>
    <mergeCell ref="L282:N282"/>
    <mergeCell ref="O282:O283"/>
    <mergeCell ref="A301:A302"/>
    <mergeCell ref="B301:B302"/>
    <mergeCell ref="C301:C302"/>
    <mergeCell ref="D301:F301"/>
    <mergeCell ref="G301:G302"/>
    <mergeCell ref="I301:I302"/>
    <mergeCell ref="J264:J265"/>
    <mergeCell ref="K264:K265"/>
    <mergeCell ref="L264:N264"/>
    <mergeCell ref="O264:O265"/>
    <mergeCell ref="A282:A283"/>
    <mergeCell ref="B282:B283"/>
    <mergeCell ref="C282:C283"/>
    <mergeCell ref="D282:F282"/>
    <mergeCell ref="G282:G283"/>
    <mergeCell ref="I282:I283"/>
    <mergeCell ref="A264:A265"/>
    <mergeCell ref="B264:B265"/>
    <mergeCell ref="C264:C265"/>
    <mergeCell ref="D264:F264"/>
    <mergeCell ref="G264:G265"/>
    <mergeCell ref="I264:I265"/>
    <mergeCell ref="O247:O248"/>
    <mergeCell ref="Q254:Q255"/>
    <mergeCell ref="R254:R255"/>
    <mergeCell ref="S254:S255"/>
    <mergeCell ref="T254:T255"/>
    <mergeCell ref="U254:W254"/>
    <mergeCell ref="O229:O230"/>
    <mergeCell ref="A247:A248"/>
    <mergeCell ref="B247:B248"/>
    <mergeCell ref="C247:C248"/>
    <mergeCell ref="D247:F247"/>
    <mergeCell ref="G247:G248"/>
    <mergeCell ref="I247:I248"/>
    <mergeCell ref="J247:J248"/>
    <mergeCell ref="K247:K248"/>
    <mergeCell ref="L247:N247"/>
    <mergeCell ref="O212:O213"/>
    <mergeCell ref="A229:A230"/>
    <mergeCell ref="B229:B230"/>
    <mergeCell ref="C229:C230"/>
    <mergeCell ref="D229:F229"/>
    <mergeCell ref="G229:G230"/>
    <mergeCell ref="I229:I230"/>
    <mergeCell ref="J229:J230"/>
    <mergeCell ref="K229:K230"/>
    <mergeCell ref="L229:N229"/>
    <mergeCell ref="T204:T205"/>
    <mergeCell ref="U204:W204"/>
    <mergeCell ref="B212:B213"/>
    <mergeCell ref="C212:C213"/>
    <mergeCell ref="D212:F212"/>
    <mergeCell ref="G212:G213"/>
    <mergeCell ref="I212:I213"/>
    <mergeCell ref="J212:J213"/>
    <mergeCell ref="K212:K213"/>
    <mergeCell ref="L212:N212"/>
    <mergeCell ref="K194:K195"/>
    <mergeCell ref="L194:N194"/>
    <mergeCell ref="O194:O195"/>
    <mergeCell ref="Q204:Q205"/>
    <mergeCell ref="R204:R205"/>
    <mergeCell ref="S204:S205"/>
    <mergeCell ref="K176:K177"/>
    <mergeCell ref="L176:N176"/>
    <mergeCell ref="O176:O177"/>
    <mergeCell ref="A194:A195"/>
    <mergeCell ref="B194:B195"/>
    <mergeCell ref="C194:C195"/>
    <mergeCell ref="D194:F194"/>
    <mergeCell ref="G194:G195"/>
    <mergeCell ref="I194:I195"/>
    <mergeCell ref="J194:J195"/>
    <mergeCell ref="K158:K159"/>
    <mergeCell ref="L158:N158"/>
    <mergeCell ref="O158:O159"/>
    <mergeCell ref="A176:A177"/>
    <mergeCell ref="B176:B177"/>
    <mergeCell ref="C176:C177"/>
    <mergeCell ref="D176:F176"/>
    <mergeCell ref="G176:G177"/>
    <mergeCell ref="I176:I177"/>
    <mergeCell ref="J176:J177"/>
    <mergeCell ref="S154:S155"/>
    <mergeCell ref="T154:T155"/>
    <mergeCell ref="U154:W154"/>
    <mergeCell ref="A158:A159"/>
    <mergeCell ref="B158:B159"/>
    <mergeCell ref="C158:C159"/>
    <mergeCell ref="D158:F158"/>
    <mergeCell ref="G158:G159"/>
    <mergeCell ref="I158:I159"/>
    <mergeCell ref="J158:J159"/>
    <mergeCell ref="J141:J142"/>
    <mergeCell ref="K141:K142"/>
    <mergeCell ref="L141:N141"/>
    <mergeCell ref="O141:O142"/>
    <mergeCell ref="Q154:Q155"/>
    <mergeCell ref="R154:R155"/>
    <mergeCell ref="J123:J124"/>
    <mergeCell ref="K123:K124"/>
    <mergeCell ref="L123:N123"/>
    <mergeCell ref="O123:O124"/>
    <mergeCell ref="A141:A142"/>
    <mergeCell ref="B141:B142"/>
    <mergeCell ref="C141:C142"/>
    <mergeCell ref="D141:F141"/>
    <mergeCell ref="G141:G142"/>
    <mergeCell ref="I141:I142"/>
    <mergeCell ref="A123:A124"/>
    <mergeCell ref="B123:B124"/>
    <mergeCell ref="C123:C124"/>
    <mergeCell ref="D123:F123"/>
    <mergeCell ref="G123:G124"/>
    <mergeCell ref="I123:I124"/>
    <mergeCell ref="T104:T105"/>
    <mergeCell ref="U104:W104"/>
    <mergeCell ref="A105:A106"/>
    <mergeCell ref="B105:B106"/>
    <mergeCell ref="C105:C106"/>
    <mergeCell ref="D105:F105"/>
    <mergeCell ref="G105:G106"/>
    <mergeCell ref="I105:I106"/>
    <mergeCell ref="J105:J106"/>
    <mergeCell ref="K105:K106"/>
    <mergeCell ref="K87:K88"/>
    <mergeCell ref="L87:N87"/>
    <mergeCell ref="O87:O88"/>
    <mergeCell ref="Q104:Q105"/>
    <mergeCell ref="R104:R105"/>
    <mergeCell ref="S104:S105"/>
    <mergeCell ref="L105:N105"/>
    <mergeCell ref="O105:O106"/>
    <mergeCell ref="K67:K68"/>
    <mergeCell ref="L67:N67"/>
    <mergeCell ref="O67:O68"/>
    <mergeCell ref="A87:A88"/>
    <mergeCell ref="B87:B88"/>
    <mergeCell ref="C87:C88"/>
    <mergeCell ref="D87:F87"/>
    <mergeCell ref="G87:G88"/>
    <mergeCell ref="I87:I88"/>
    <mergeCell ref="J87:J88"/>
    <mergeCell ref="L48:N48"/>
    <mergeCell ref="O48:O49"/>
    <mergeCell ref="T54:T55"/>
    <mergeCell ref="A67:A68"/>
    <mergeCell ref="B67:B68"/>
    <mergeCell ref="C67:C68"/>
    <mergeCell ref="D67:F67"/>
    <mergeCell ref="G67:G68"/>
    <mergeCell ref="I67:I68"/>
    <mergeCell ref="J67:J68"/>
    <mergeCell ref="L30:N30"/>
    <mergeCell ref="O30:O31"/>
    <mergeCell ref="A48:A49"/>
    <mergeCell ref="B48:B49"/>
    <mergeCell ref="C48:C49"/>
    <mergeCell ref="D48:F48"/>
    <mergeCell ref="G48:G49"/>
    <mergeCell ref="I48:I49"/>
    <mergeCell ref="J48:J49"/>
    <mergeCell ref="K48:K49"/>
    <mergeCell ref="T12:T13"/>
    <mergeCell ref="U12:W12"/>
    <mergeCell ref="A30:A31"/>
    <mergeCell ref="B30:B31"/>
    <mergeCell ref="C30:C31"/>
    <mergeCell ref="D30:F30"/>
    <mergeCell ref="G30:G31"/>
    <mergeCell ref="I30:I31"/>
    <mergeCell ref="J30:J31"/>
    <mergeCell ref="K30:K31"/>
    <mergeCell ref="K12:K13"/>
    <mergeCell ref="L12:N12"/>
    <mergeCell ref="O12:O13"/>
    <mergeCell ref="Q12:Q13"/>
    <mergeCell ref="R12:R13"/>
    <mergeCell ref="S12:S13"/>
    <mergeCell ref="A8:G8"/>
    <mergeCell ref="I8:O8"/>
    <mergeCell ref="Q8:W8"/>
    <mergeCell ref="A12:A13"/>
    <mergeCell ref="B12:B13"/>
    <mergeCell ref="C12:C13"/>
    <mergeCell ref="D12:F12"/>
    <mergeCell ref="G12:G13"/>
    <mergeCell ref="I12:I13"/>
    <mergeCell ref="J12:J13"/>
  </mergeCells>
  <printOptions/>
  <pageMargins left="0.8267716535433072" right="0.2362204724409449" top="0.5511811023622047" bottom="0.15748031496062992" header="0.11811023622047245" footer="0.11811023622047245"/>
  <pageSetup horizontalDpi="600" verticalDpi="600" orientation="portrait" paperSize="9" scale="90" r:id="rId1"/>
  <rowBreaks count="13" manualBreakCount="13">
    <brk id="50" max="32" man="1"/>
    <brk id="100" max="32" man="1"/>
    <brk id="150" max="32" man="1"/>
    <brk id="200" max="32" man="1"/>
    <brk id="250" max="32" man="1"/>
    <brk id="300" max="32" man="1"/>
    <brk id="350" max="32" man="1"/>
    <brk id="400" max="32" man="1"/>
    <brk id="491" max="32" man="1"/>
    <brk id="526" max="32" man="1"/>
    <brk id="562" max="32" man="1"/>
    <brk id="597" max="32" man="1"/>
    <brk id="635" max="32" man="1"/>
  </rowBreaks>
  <colBreaks count="1" manualBreakCount="1">
    <brk id="8" max="3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39"/>
  <sheetViews>
    <sheetView view="pageBreakPreview" zoomScale="90" zoomScaleNormal="90" zoomScaleSheetLayoutView="90" workbookViewId="0" topLeftCell="J1">
      <selection activeCell="K18" sqref="K18"/>
    </sheetView>
  </sheetViews>
  <sheetFormatPr defaultColWidth="9.00390625" defaultRowHeight="12.75"/>
  <cols>
    <col min="1" max="1" width="12.375" style="93" customWidth="1"/>
    <col min="2" max="2" width="38.125" style="93" customWidth="1"/>
    <col min="3" max="3" width="10.25390625" style="93" customWidth="1"/>
    <col min="4" max="4" width="8.375" style="93" customWidth="1"/>
    <col min="5" max="5" width="8.875" style="93" customWidth="1"/>
    <col min="6" max="6" width="12.375" style="93" customWidth="1"/>
    <col min="7" max="7" width="12.25390625" style="93" customWidth="1"/>
    <col min="8" max="8" width="2.25390625" style="17" customWidth="1"/>
    <col min="9" max="9" width="13.875" style="17" customWidth="1"/>
    <col min="10" max="10" width="37.75390625" style="17" customWidth="1"/>
    <col min="11" max="11" width="8.125" style="17" customWidth="1"/>
    <col min="12" max="12" width="9.375" style="17" customWidth="1"/>
    <col min="13" max="13" width="9.75390625" style="0" customWidth="1"/>
    <col min="14" max="14" width="11.25390625" style="0" customWidth="1"/>
    <col min="15" max="15" width="11.625" style="0" customWidth="1"/>
    <col min="16" max="16" width="2.00390625" style="0" customWidth="1"/>
    <col min="17" max="17" width="13.00390625" style="0" customWidth="1"/>
    <col min="18" max="18" width="38.125" style="0" customWidth="1"/>
    <col min="22" max="22" width="9.75390625" style="0" customWidth="1"/>
    <col min="23" max="23" width="12.375" style="0" customWidth="1"/>
  </cols>
  <sheetData>
    <row r="1" spans="1:23" s="6" customFormat="1" ht="15.75">
      <c r="A1" s="47" t="s">
        <v>11</v>
      </c>
      <c r="B1" s="47"/>
      <c r="C1" s="47"/>
      <c r="D1" s="47" t="s">
        <v>11</v>
      </c>
      <c r="E1" s="48"/>
      <c r="F1" s="47"/>
      <c r="G1" s="47"/>
      <c r="H1" s="16"/>
      <c r="I1" s="47" t="s">
        <v>11</v>
      </c>
      <c r="J1" s="47"/>
      <c r="K1" s="47"/>
      <c r="L1" s="47" t="s">
        <v>11</v>
      </c>
      <c r="M1" s="48"/>
      <c r="N1" s="47"/>
      <c r="O1" s="47"/>
      <c r="Q1" s="47" t="s">
        <v>11</v>
      </c>
      <c r="R1" s="47"/>
      <c r="S1" s="47"/>
      <c r="T1" s="47" t="s">
        <v>11</v>
      </c>
      <c r="U1" s="48"/>
      <c r="V1" s="47"/>
      <c r="W1" s="47"/>
    </row>
    <row r="2" spans="1:23" s="6" customFormat="1" ht="15.75">
      <c r="A2" s="47" t="s">
        <v>14</v>
      </c>
      <c r="B2" s="47"/>
      <c r="C2" s="49"/>
      <c r="D2" s="50" t="s">
        <v>15</v>
      </c>
      <c r="E2" s="50"/>
      <c r="F2" s="50"/>
      <c r="G2" s="50"/>
      <c r="H2" s="18"/>
      <c r="I2" s="47" t="s">
        <v>14</v>
      </c>
      <c r="J2" s="47"/>
      <c r="K2" s="49"/>
      <c r="L2" s="50" t="s">
        <v>15</v>
      </c>
      <c r="M2" s="50"/>
      <c r="N2" s="50"/>
      <c r="O2" s="50"/>
      <c r="Q2" s="47" t="s">
        <v>14</v>
      </c>
      <c r="R2" s="47"/>
      <c r="S2" s="49"/>
      <c r="T2" s="50" t="s">
        <v>15</v>
      </c>
      <c r="U2" s="50"/>
      <c r="V2" s="50"/>
      <c r="W2" s="50"/>
    </row>
    <row r="3" spans="1:23" s="6" customFormat="1" ht="15.75">
      <c r="A3" s="47" t="s">
        <v>12</v>
      </c>
      <c r="B3" s="47"/>
      <c r="C3" s="49"/>
      <c r="D3" s="50" t="s">
        <v>9</v>
      </c>
      <c r="E3" s="50"/>
      <c r="F3" s="50"/>
      <c r="G3" s="50"/>
      <c r="H3" s="18"/>
      <c r="I3" s="47" t="s">
        <v>12</v>
      </c>
      <c r="J3" s="47"/>
      <c r="K3" s="49"/>
      <c r="L3" s="50" t="s">
        <v>9</v>
      </c>
      <c r="M3" s="50"/>
      <c r="N3" s="50"/>
      <c r="O3" s="50"/>
      <c r="Q3" s="47" t="s">
        <v>12</v>
      </c>
      <c r="R3" s="47"/>
      <c r="S3" s="49"/>
      <c r="T3" s="50" t="s">
        <v>9</v>
      </c>
      <c r="U3" s="50"/>
      <c r="V3" s="50"/>
      <c r="W3" s="50"/>
    </row>
    <row r="4" spans="1:23" s="6" customFormat="1" ht="15.75">
      <c r="A4" s="47" t="s">
        <v>13</v>
      </c>
      <c r="B4" s="47"/>
      <c r="C4" s="49"/>
      <c r="D4" s="50" t="s">
        <v>17</v>
      </c>
      <c r="E4" s="48"/>
      <c r="F4" s="50"/>
      <c r="G4" s="50"/>
      <c r="H4" s="16"/>
      <c r="I4" s="47" t="s">
        <v>13</v>
      </c>
      <c r="J4" s="47"/>
      <c r="K4" s="49"/>
      <c r="L4" s="50" t="s">
        <v>17</v>
      </c>
      <c r="M4" s="48"/>
      <c r="N4" s="50"/>
      <c r="O4" s="50"/>
      <c r="Q4" s="47" t="s">
        <v>13</v>
      </c>
      <c r="R4" s="47"/>
      <c r="S4" s="49"/>
      <c r="T4" s="50" t="s">
        <v>17</v>
      </c>
      <c r="U4" s="48"/>
      <c r="V4" s="50"/>
      <c r="W4" s="50"/>
    </row>
    <row r="5" spans="1:23" s="6" customFormat="1" ht="15.75">
      <c r="A5" s="47" t="s">
        <v>19</v>
      </c>
      <c r="B5" s="47"/>
      <c r="C5" s="49"/>
      <c r="D5" s="50" t="s">
        <v>173</v>
      </c>
      <c r="E5" s="48"/>
      <c r="F5" s="50"/>
      <c r="G5" s="50"/>
      <c r="H5" s="16"/>
      <c r="I5" s="47" t="s">
        <v>19</v>
      </c>
      <c r="J5" s="47"/>
      <c r="K5" s="49"/>
      <c r="L5" s="50" t="s">
        <v>173</v>
      </c>
      <c r="M5" s="48"/>
      <c r="N5" s="50"/>
      <c r="O5" s="50"/>
      <c r="Q5" s="47" t="s">
        <v>19</v>
      </c>
      <c r="R5" s="47"/>
      <c r="S5" s="49"/>
      <c r="T5" s="50" t="s">
        <v>173</v>
      </c>
      <c r="U5" s="48"/>
      <c r="V5" s="50"/>
      <c r="W5" s="50"/>
    </row>
    <row r="6" spans="1:23" s="6" customFormat="1" ht="15.75">
      <c r="A6" s="50" t="s">
        <v>173</v>
      </c>
      <c r="B6" s="48"/>
      <c r="C6" s="50"/>
      <c r="D6" s="50"/>
      <c r="E6" s="48"/>
      <c r="F6" s="50"/>
      <c r="G6" s="50"/>
      <c r="H6" s="16"/>
      <c r="I6" s="50" t="s">
        <v>173</v>
      </c>
      <c r="J6" s="48"/>
      <c r="K6" s="50"/>
      <c r="L6" s="50"/>
      <c r="M6" s="48"/>
      <c r="N6" s="50"/>
      <c r="O6" s="50"/>
      <c r="Q6" s="50" t="s">
        <v>173</v>
      </c>
      <c r="R6" s="48"/>
      <c r="S6" s="50"/>
      <c r="T6" s="50"/>
      <c r="U6" s="48"/>
      <c r="V6" s="50"/>
      <c r="W6" s="50"/>
    </row>
    <row r="7" spans="1:23" s="6" customFormat="1" ht="15.75">
      <c r="A7" s="51"/>
      <c r="B7" s="51"/>
      <c r="C7" s="51"/>
      <c r="D7" s="51"/>
      <c r="E7" s="51"/>
      <c r="F7" s="51"/>
      <c r="G7" s="51"/>
      <c r="H7" s="19"/>
      <c r="I7" s="51"/>
      <c r="J7" s="51"/>
      <c r="K7" s="51"/>
      <c r="L7" s="51"/>
      <c r="M7" s="51"/>
      <c r="N7" s="51"/>
      <c r="O7" s="51"/>
      <c r="Q7" s="51"/>
      <c r="R7" s="51"/>
      <c r="S7" s="51"/>
      <c r="T7" s="51"/>
      <c r="U7" s="51"/>
      <c r="V7" s="51"/>
      <c r="W7" s="51"/>
    </row>
    <row r="8" spans="1:23" s="6" customFormat="1" ht="31.5" customHeight="1">
      <c r="A8" s="481" t="s">
        <v>21</v>
      </c>
      <c r="B8" s="481"/>
      <c r="C8" s="481"/>
      <c r="D8" s="481"/>
      <c r="E8" s="481"/>
      <c r="F8" s="481"/>
      <c r="G8" s="481"/>
      <c r="H8" s="19"/>
      <c r="I8" s="481" t="s">
        <v>153</v>
      </c>
      <c r="J8" s="481"/>
      <c r="K8" s="481"/>
      <c r="L8" s="481"/>
      <c r="M8" s="481"/>
      <c r="N8" s="481"/>
      <c r="O8" s="481"/>
      <c r="Q8" s="481" t="s">
        <v>321</v>
      </c>
      <c r="R8" s="481"/>
      <c r="S8" s="481"/>
      <c r="T8" s="481"/>
      <c r="U8" s="481"/>
      <c r="V8" s="481"/>
      <c r="W8" s="481"/>
    </row>
    <row r="9" spans="1:23" s="6" customFormat="1" ht="15.75">
      <c r="A9" s="51"/>
      <c r="B9" s="52" t="s">
        <v>30</v>
      </c>
      <c r="C9" s="53"/>
      <c r="D9" s="54"/>
      <c r="E9" s="54"/>
      <c r="F9" s="54"/>
      <c r="G9" s="54"/>
      <c r="H9" s="20"/>
      <c r="I9" s="51"/>
      <c r="J9" s="52" t="s">
        <v>30</v>
      </c>
      <c r="K9" s="53"/>
      <c r="L9" s="54"/>
      <c r="M9" s="54"/>
      <c r="N9" s="54"/>
      <c r="O9" s="54"/>
      <c r="Q9" s="51"/>
      <c r="R9" s="52" t="s">
        <v>30</v>
      </c>
      <c r="S9" s="53"/>
      <c r="T9" s="54"/>
      <c r="U9" s="54"/>
      <c r="V9" s="54"/>
      <c r="W9" s="54"/>
    </row>
    <row r="10" spans="1:23" s="6" customFormat="1" ht="15.75">
      <c r="A10" s="51"/>
      <c r="B10" s="52" t="s">
        <v>31</v>
      </c>
      <c r="C10" s="53"/>
      <c r="D10" s="54"/>
      <c r="E10" s="54"/>
      <c r="F10" s="54"/>
      <c r="G10" s="54"/>
      <c r="H10" s="20"/>
      <c r="I10" s="51"/>
      <c r="J10" s="52" t="s">
        <v>31</v>
      </c>
      <c r="K10" s="53"/>
      <c r="L10" s="54"/>
      <c r="M10" s="54"/>
      <c r="N10" s="54"/>
      <c r="O10" s="54"/>
      <c r="Q10" s="51"/>
      <c r="R10" s="52" t="s">
        <v>31</v>
      </c>
      <c r="S10" s="53"/>
      <c r="T10" s="54"/>
      <c r="U10" s="54"/>
      <c r="V10" s="54"/>
      <c r="W10" s="54"/>
    </row>
    <row r="11" spans="1:23" s="6" customFormat="1" ht="16.5" thickBot="1">
      <c r="A11" s="55"/>
      <c r="B11" s="56" t="s">
        <v>154</v>
      </c>
      <c r="C11" s="55"/>
      <c r="D11" s="57"/>
      <c r="E11" s="57"/>
      <c r="F11" s="57"/>
      <c r="G11" s="58"/>
      <c r="H11" s="22"/>
      <c r="I11" s="55"/>
      <c r="J11" s="56" t="s">
        <v>154</v>
      </c>
      <c r="K11" s="55"/>
      <c r="L11" s="57"/>
      <c r="M11" s="57"/>
      <c r="N11" s="57"/>
      <c r="O11" s="58"/>
      <c r="Q11" s="55"/>
      <c r="R11" s="56" t="s">
        <v>154</v>
      </c>
      <c r="S11" s="55"/>
      <c r="T11" s="57"/>
      <c r="U11" s="57"/>
      <c r="V11" s="57"/>
      <c r="W11" s="58"/>
    </row>
    <row r="12" spans="1:23" s="6" customFormat="1" ht="31.5" customHeight="1">
      <c r="A12" s="483" t="s">
        <v>22</v>
      </c>
      <c r="B12" s="503" t="s">
        <v>23</v>
      </c>
      <c r="C12" s="483" t="s">
        <v>24</v>
      </c>
      <c r="D12" s="487" t="s">
        <v>25</v>
      </c>
      <c r="E12" s="488"/>
      <c r="F12" s="489"/>
      <c r="G12" s="505" t="s">
        <v>26</v>
      </c>
      <c r="H12" s="22"/>
      <c r="I12" s="483" t="s">
        <v>22</v>
      </c>
      <c r="J12" s="503" t="s">
        <v>23</v>
      </c>
      <c r="K12" s="483" t="s">
        <v>24</v>
      </c>
      <c r="L12" s="487" t="s">
        <v>25</v>
      </c>
      <c r="M12" s="488"/>
      <c r="N12" s="489"/>
      <c r="O12" s="505" t="s">
        <v>26</v>
      </c>
      <c r="Q12" s="483" t="s">
        <v>22</v>
      </c>
      <c r="R12" s="503" t="s">
        <v>23</v>
      </c>
      <c r="S12" s="483" t="s">
        <v>24</v>
      </c>
      <c r="T12" s="487" t="s">
        <v>25</v>
      </c>
      <c r="U12" s="488"/>
      <c r="V12" s="489"/>
      <c r="W12" s="505" t="s">
        <v>26</v>
      </c>
    </row>
    <row r="13" spans="1:23" s="1" customFormat="1" ht="26.25" customHeight="1" thickBot="1">
      <c r="A13" s="484"/>
      <c r="B13" s="504"/>
      <c r="C13" s="484"/>
      <c r="D13" s="59" t="s">
        <v>27</v>
      </c>
      <c r="E13" s="59" t="s">
        <v>28</v>
      </c>
      <c r="F13" s="60" t="s">
        <v>29</v>
      </c>
      <c r="G13" s="506"/>
      <c r="H13" s="22"/>
      <c r="I13" s="484"/>
      <c r="J13" s="504"/>
      <c r="K13" s="484"/>
      <c r="L13" s="59" t="s">
        <v>27</v>
      </c>
      <c r="M13" s="59" t="s">
        <v>28</v>
      </c>
      <c r="N13" s="60" t="s">
        <v>29</v>
      </c>
      <c r="O13" s="506"/>
      <c r="Q13" s="484"/>
      <c r="R13" s="504"/>
      <c r="S13" s="484"/>
      <c r="T13" s="59" t="s">
        <v>27</v>
      </c>
      <c r="U13" s="59" t="s">
        <v>28</v>
      </c>
      <c r="V13" s="60" t="s">
        <v>29</v>
      </c>
      <c r="W13" s="506"/>
    </row>
    <row r="14" spans="1:23" s="1" customFormat="1" ht="11.25" customHeight="1" thickBot="1">
      <c r="A14" s="97">
        <v>1</v>
      </c>
      <c r="B14" s="98">
        <v>2</v>
      </c>
      <c r="C14" s="98">
        <v>3</v>
      </c>
      <c r="D14" s="98">
        <v>4</v>
      </c>
      <c r="E14" s="98">
        <v>5</v>
      </c>
      <c r="F14" s="98">
        <v>6</v>
      </c>
      <c r="G14" s="99">
        <v>7</v>
      </c>
      <c r="H14" s="22"/>
      <c r="I14" s="97">
        <v>1</v>
      </c>
      <c r="J14" s="98">
        <v>2</v>
      </c>
      <c r="K14" s="98">
        <v>3</v>
      </c>
      <c r="L14" s="98">
        <v>4</v>
      </c>
      <c r="M14" s="98">
        <v>5</v>
      </c>
      <c r="N14" s="98">
        <v>6</v>
      </c>
      <c r="O14" s="99">
        <v>7</v>
      </c>
      <c r="Q14" s="97">
        <v>1</v>
      </c>
      <c r="R14" s="98">
        <v>2</v>
      </c>
      <c r="S14" s="98">
        <v>3</v>
      </c>
      <c r="T14" s="98">
        <v>4</v>
      </c>
      <c r="U14" s="98">
        <v>5</v>
      </c>
      <c r="V14" s="98">
        <v>6</v>
      </c>
      <c r="W14" s="99">
        <v>7</v>
      </c>
    </row>
    <row r="15" spans="1:23" s="6" customFormat="1" ht="12" customHeight="1">
      <c r="A15" s="62"/>
      <c r="B15" s="62" t="s">
        <v>0</v>
      </c>
      <c r="C15" s="63"/>
      <c r="D15" s="64"/>
      <c r="E15" s="64"/>
      <c r="F15" s="64"/>
      <c r="G15" s="64"/>
      <c r="H15" s="40"/>
      <c r="I15" s="62"/>
      <c r="J15" s="62" t="s">
        <v>0</v>
      </c>
      <c r="K15" s="63"/>
      <c r="L15" s="64"/>
      <c r="M15" s="64"/>
      <c r="N15" s="64"/>
      <c r="O15" s="64"/>
      <c r="Q15" s="62"/>
      <c r="R15" s="62" t="s">
        <v>0</v>
      </c>
      <c r="S15" s="63"/>
      <c r="T15" s="64"/>
      <c r="U15" s="64"/>
      <c r="V15" s="64"/>
      <c r="W15" s="64"/>
    </row>
    <row r="16" spans="1:23" s="6" customFormat="1" ht="15" customHeight="1">
      <c r="A16" s="61"/>
      <c r="B16" s="65" t="s">
        <v>10</v>
      </c>
      <c r="C16" s="61"/>
      <c r="D16" s="66"/>
      <c r="E16" s="66"/>
      <c r="F16" s="66"/>
      <c r="G16" s="67"/>
      <c r="H16" s="32"/>
      <c r="I16" s="61"/>
      <c r="J16" s="65" t="s">
        <v>88</v>
      </c>
      <c r="K16" s="61"/>
      <c r="L16" s="66"/>
      <c r="M16" s="66"/>
      <c r="N16" s="66"/>
      <c r="O16" s="67"/>
      <c r="Q16" s="61"/>
      <c r="R16" s="65" t="s">
        <v>157</v>
      </c>
      <c r="S16" s="61"/>
      <c r="T16" s="66"/>
      <c r="U16" s="66"/>
      <c r="V16" s="66"/>
      <c r="W16" s="67"/>
    </row>
    <row r="17" spans="1:23" s="6" customFormat="1" ht="15.75" customHeight="1">
      <c r="A17" s="111" t="s">
        <v>18</v>
      </c>
      <c r="B17" s="68" t="s">
        <v>325</v>
      </c>
      <c r="C17" s="61">
        <v>90</v>
      </c>
      <c r="D17" s="69">
        <v>3.35</v>
      </c>
      <c r="E17" s="69">
        <v>7</v>
      </c>
      <c r="F17" s="69">
        <v>21</v>
      </c>
      <c r="G17" s="69">
        <v>160.5</v>
      </c>
      <c r="H17" s="33"/>
      <c r="I17" s="111" t="s">
        <v>244</v>
      </c>
      <c r="J17" s="68" t="s">
        <v>179</v>
      </c>
      <c r="K17" s="61">
        <v>100</v>
      </c>
      <c r="L17" s="69">
        <v>0.8</v>
      </c>
      <c r="M17" s="69">
        <v>0.3</v>
      </c>
      <c r="N17" s="69">
        <v>11.5</v>
      </c>
      <c r="O17" s="69">
        <v>53</v>
      </c>
      <c r="Q17" s="111" t="s">
        <v>198</v>
      </c>
      <c r="R17" s="68" t="s">
        <v>158</v>
      </c>
      <c r="S17" s="61">
        <v>100</v>
      </c>
      <c r="T17" s="69">
        <v>1.5</v>
      </c>
      <c r="U17" s="69">
        <v>0.5</v>
      </c>
      <c r="V17" s="69">
        <v>21</v>
      </c>
      <c r="W17" s="69">
        <v>96</v>
      </c>
    </row>
    <row r="18" spans="1:23" s="6" customFormat="1" ht="15.75">
      <c r="A18" s="111" t="s">
        <v>20</v>
      </c>
      <c r="B18" s="70" t="s">
        <v>16</v>
      </c>
      <c r="C18" s="61" t="s">
        <v>156</v>
      </c>
      <c r="D18" s="71">
        <v>5.6</v>
      </c>
      <c r="E18" s="69">
        <v>9.7</v>
      </c>
      <c r="F18" s="74">
        <v>38.53</v>
      </c>
      <c r="G18" s="69">
        <v>264.53</v>
      </c>
      <c r="H18" s="33"/>
      <c r="I18" s="111" t="s">
        <v>181</v>
      </c>
      <c r="J18" s="68" t="s">
        <v>243</v>
      </c>
      <c r="K18" s="61">
        <v>100</v>
      </c>
      <c r="L18" s="69">
        <v>0.83</v>
      </c>
      <c r="M18" s="69">
        <v>0</v>
      </c>
      <c r="N18" s="69">
        <v>3.75</v>
      </c>
      <c r="O18" s="69">
        <v>14.17</v>
      </c>
      <c r="Q18" s="111" t="s">
        <v>199</v>
      </c>
      <c r="R18" s="70" t="s">
        <v>270</v>
      </c>
      <c r="S18" s="61">
        <v>100</v>
      </c>
      <c r="T18" s="71">
        <v>1.3</v>
      </c>
      <c r="U18" s="69">
        <v>0.16</v>
      </c>
      <c r="V18" s="71">
        <v>4.8</v>
      </c>
      <c r="W18" s="69">
        <v>25.6</v>
      </c>
    </row>
    <row r="19" spans="1:23" s="6" customFormat="1" ht="15.75">
      <c r="A19" s="111" t="s">
        <v>174</v>
      </c>
      <c r="B19" s="70" t="s">
        <v>175</v>
      </c>
      <c r="C19" s="61">
        <v>35</v>
      </c>
      <c r="D19" s="69">
        <v>8.17</v>
      </c>
      <c r="E19" s="69">
        <v>10.26</v>
      </c>
      <c r="F19" s="69">
        <v>0</v>
      </c>
      <c r="G19" s="69">
        <v>125.41</v>
      </c>
      <c r="H19" s="33"/>
      <c r="I19" s="111" t="s">
        <v>91</v>
      </c>
      <c r="J19" s="70" t="s">
        <v>302</v>
      </c>
      <c r="K19" s="61">
        <v>250</v>
      </c>
      <c r="L19" s="69">
        <v>1.8</v>
      </c>
      <c r="M19" s="74">
        <v>4.875</v>
      </c>
      <c r="N19" s="69">
        <v>10.87</v>
      </c>
      <c r="O19" s="69">
        <v>103.75</v>
      </c>
      <c r="Q19" s="111" t="s">
        <v>47</v>
      </c>
      <c r="R19" s="70" t="s">
        <v>99</v>
      </c>
      <c r="S19" s="61">
        <v>205</v>
      </c>
      <c r="T19" s="69">
        <v>12.8</v>
      </c>
      <c r="U19" s="69">
        <v>12.45</v>
      </c>
      <c r="V19" s="69">
        <v>36.05</v>
      </c>
      <c r="W19" s="69">
        <v>341</v>
      </c>
    </row>
    <row r="20" spans="1:23" s="6" customFormat="1" ht="15.75">
      <c r="A20" s="111" t="s">
        <v>177</v>
      </c>
      <c r="B20" s="70" t="s">
        <v>176</v>
      </c>
      <c r="C20" s="61" t="s">
        <v>7</v>
      </c>
      <c r="D20" s="71">
        <v>0.3</v>
      </c>
      <c r="E20" s="71">
        <v>0</v>
      </c>
      <c r="F20" s="71">
        <v>6.7</v>
      </c>
      <c r="G20" s="69">
        <v>27.9</v>
      </c>
      <c r="H20" s="33"/>
      <c r="I20" s="111"/>
      <c r="J20" s="70" t="s">
        <v>245</v>
      </c>
      <c r="K20" s="61">
        <v>25</v>
      </c>
      <c r="L20" s="69">
        <v>6.8</v>
      </c>
      <c r="M20" s="69">
        <v>4.8</v>
      </c>
      <c r="N20" s="71">
        <v>0</v>
      </c>
      <c r="O20" s="69">
        <v>70</v>
      </c>
      <c r="Q20" s="111" t="s">
        <v>200</v>
      </c>
      <c r="R20" s="70" t="s">
        <v>4</v>
      </c>
      <c r="S20" s="61">
        <v>200</v>
      </c>
      <c r="T20" s="69">
        <v>4.6</v>
      </c>
      <c r="U20" s="71">
        <v>4.4</v>
      </c>
      <c r="V20" s="71">
        <v>12.5</v>
      </c>
      <c r="W20" s="69">
        <v>107.2</v>
      </c>
    </row>
    <row r="21" spans="1:23" s="6" customFormat="1" ht="15.75">
      <c r="A21" s="111" t="s">
        <v>178</v>
      </c>
      <c r="B21" s="70" t="s">
        <v>1</v>
      </c>
      <c r="C21" s="61">
        <v>30</v>
      </c>
      <c r="D21" s="71">
        <v>1.8</v>
      </c>
      <c r="E21" s="69">
        <v>0.3</v>
      </c>
      <c r="F21" s="71">
        <v>12.9</v>
      </c>
      <c r="G21" s="69">
        <v>63</v>
      </c>
      <c r="H21" s="33"/>
      <c r="I21" s="111" t="s">
        <v>246</v>
      </c>
      <c r="J21" s="68" t="s">
        <v>247</v>
      </c>
      <c r="K21" s="61" t="s">
        <v>273</v>
      </c>
      <c r="L21" s="69">
        <v>17.2</v>
      </c>
      <c r="M21" s="69">
        <v>21.5</v>
      </c>
      <c r="N21" s="69">
        <v>54</v>
      </c>
      <c r="O21" s="69">
        <v>476.2</v>
      </c>
      <c r="Q21" s="111" t="s">
        <v>178</v>
      </c>
      <c r="R21" s="72" t="s">
        <v>1</v>
      </c>
      <c r="S21" s="73">
        <v>30</v>
      </c>
      <c r="T21" s="71">
        <v>1.8</v>
      </c>
      <c r="U21" s="69">
        <v>0.3</v>
      </c>
      <c r="V21" s="71">
        <v>12.9</v>
      </c>
      <c r="W21" s="69">
        <v>63</v>
      </c>
    </row>
    <row r="22" spans="1:23" s="6" customFormat="1" ht="15.75">
      <c r="A22" s="12"/>
      <c r="B22" s="82" t="s">
        <v>8</v>
      </c>
      <c r="C22" s="65">
        <v>532</v>
      </c>
      <c r="D22" s="83">
        <f>SUM(D17:D21)</f>
        <v>19.22</v>
      </c>
      <c r="E22" s="83">
        <f>SUM(E17:E21)</f>
        <v>27.26</v>
      </c>
      <c r="F22" s="83">
        <f>SUM(F17:F21)</f>
        <v>79.13000000000001</v>
      </c>
      <c r="G22" s="83">
        <f>SUM(G17:G21)</f>
        <v>641.3399999999999</v>
      </c>
      <c r="H22" s="29"/>
      <c r="I22" s="111" t="s">
        <v>92</v>
      </c>
      <c r="J22" s="70" t="s">
        <v>248</v>
      </c>
      <c r="K22" s="61">
        <v>200</v>
      </c>
      <c r="L22" s="69">
        <v>0.1</v>
      </c>
      <c r="M22" s="69">
        <v>0.1</v>
      </c>
      <c r="N22" s="69">
        <v>27.9</v>
      </c>
      <c r="O22" s="69">
        <v>114.6</v>
      </c>
      <c r="Q22" s="12"/>
      <c r="R22" s="82" t="s">
        <v>8</v>
      </c>
      <c r="S22" s="65">
        <v>642</v>
      </c>
      <c r="T22" s="83">
        <f>SUM(T17:T21)</f>
        <v>22.000000000000004</v>
      </c>
      <c r="U22" s="83">
        <f>SUM(U17:U21)</f>
        <v>17.81</v>
      </c>
      <c r="V22" s="83">
        <f>SUM(V17:V21)</f>
        <v>87.25</v>
      </c>
      <c r="W22" s="83">
        <f>SUM(W17:W21)</f>
        <v>632.8000000000001</v>
      </c>
    </row>
    <row r="23" spans="1:23" s="6" customFormat="1" ht="15.75">
      <c r="A23" s="7"/>
      <c r="B23" s="76"/>
      <c r="C23" s="77"/>
      <c r="D23" s="57"/>
      <c r="E23" s="79"/>
      <c r="F23" s="57"/>
      <c r="G23" s="79"/>
      <c r="H23" s="33"/>
      <c r="I23" s="111" t="s">
        <v>178</v>
      </c>
      <c r="J23" s="70" t="s">
        <v>89</v>
      </c>
      <c r="K23" s="61">
        <v>30</v>
      </c>
      <c r="L23" s="71">
        <v>1.8</v>
      </c>
      <c r="M23" s="69">
        <v>0.3</v>
      </c>
      <c r="N23" s="71">
        <v>12.9</v>
      </c>
      <c r="O23" s="69">
        <v>63</v>
      </c>
      <c r="Q23" s="7"/>
      <c r="R23" s="76"/>
      <c r="S23" s="77"/>
      <c r="T23" s="57"/>
      <c r="U23" s="79"/>
      <c r="V23" s="57"/>
      <c r="W23" s="79"/>
    </row>
    <row r="24" spans="1:23" s="6" customFormat="1" ht="15.75">
      <c r="A24" s="7"/>
      <c r="B24" s="76"/>
      <c r="C24" s="77"/>
      <c r="D24" s="57"/>
      <c r="E24" s="79"/>
      <c r="F24" s="57"/>
      <c r="G24" s="79"/>
      <c r="H24" s="33"/>
      <c r="I24" s="111" t="s">
        <v>178</v>
      </c>
      <c r="J24" s="72" t="s">
        <v>90</v>
      </c>
      <c r="K24" s="73">
        <v>30</v>
      </c>
      <c r="L24" s="74">
        <v>1.8</v>
      </c>
      <c r="M24" s="74">
        <v>0.3</v>
      </c>
      <c r="N24" s="74">
        <v>11.4</v>
      </c>
      <c r="O24" s="74">
        <v>57</v>
      </c>
      <c r="Q24" s="7"/>
      <c r="R24" s="76"/>
      <c r="S24" s="77"/>
      <c r="T24" s="57"/>
      <c r="U24" s="79"/>
      <c r="V24" s="57"/>
      <c r="W24" s="79"/>
    </row>
    <row r="25" spans="1:23" s="2" customFormat="1" ht="13.5" customHeight="1">
      <c r="A25" s="9"/>
      <c r="B25" s="80"/>
      <c r="C25" s="75"/>
      <c r="D25" s="85"/>
      <c r="E25" s="85"/>
      <c r="F25" s="85"/>
      <c r="G25" s="85"/>
      <c r="H25" s="35"/>
      <c r="I25" s="10"/>
      <c r="J25" s="82" t="s">
        <v>8</v>
      </c>
      <c r="K25" s="65"/>
      <c r="L25" s="83">
        <f>SUM(L17:L24)</f>
        <v>31.130000000000003</v>
      </c>
      <c r="M25" s="83">
        <f>SUM(M17:M24)</f>
        <v>32.175000000000004</v>
      </c>
      <c r="N25" s="83">
        <f>SUM(N17:N24)</f>
        <v>132.32000000000002</v>
      </c>
      <c r="O25" s="83">
        <f>SUM(O17:O24)</f>
        <v>951.72</v>
      </c>
      <c r="Q25" s="9"/>
      <c r="R25" s="80"/>
      <c r="S25" s="75"/>
      <c r="T25" s="85"/>
      <c r="U25" s="85"/>
      <c r="V25" s="85"/>
      <c r="W25" s="85"/>
    </row>
    <row r="26" spans="1:23" s="46" customFormat="1" ht="17.25" customHeight="1">
      <c r="A26" s="13"/>
      <c r="B26" s="52" t="s">
        <v>36</v>
      </c>
      <c r="C26" s="53"/>
      <c r="D26" s="54"/>
      <c r="E26" s="54"/>
      <c r="F26" s="54"/>
      <c r="G26" s="54"/>
      <c r="H26" s="41"/>
      <c r="I26" s="13"/>
      <c r="J26" s="52" t="s">
        <v>36</v>
      </c>
      <c r="K26" s="53"/>
      <c r="L26" s="54"/>
      <c r="M26" s="54"/>
      <c r="N26" s="54"/>
      <c r="O26" s="54"/>
      <c r="Q26" s="13"/>
      <c r="R26" s="52" t="s">
        <v>36</v>
      </c>
      <c r="S26" s="53"/>
      <c r="T26" s="54"/>
      <c r="U26" s="54"/>
      <c r="V26" s="54"/>
      <c r="W26" s="54"/>
    </row>
    <row r="27" spans="1:23" s="46" customFormat="1" ht="15.75">
      <c r="A27" s="13"/>
      <c r="B27" s="52" t="s">
        <v>38</v>
      </c>
      <c r="C27" s="53"/>
      <c r="D27" s="54"/>
      <c r="E27" s="54"/>
      <c r="F27" s="54"/>
      <c r="G27" s="54"/>
      <c r="H27" s="31"/>
      <c r="I27" s="13"/>
      <c r="J27" s="52" t="s">
        <v>38</v>
      </c>
      <c r="K27" s="53"/>
      <c r="L27" s="54"/>
      <c r="M27" s="54"/>
      <c r="N27" s="54"/>
      <c r="O27" s="54"/>
      <c r="Q27" s="13"/>
      <c r="R27" s="52" t="s">
        <v>38</v>
      </c>
      <c r="S27" s="53"/>
      <c r="T27" s="54"/>
      <c r="U27" s="54"/>
      <c r="V27" s="54"/>
      <c r="W27" s="54"/>
    </row>
    <row r="28" spans="1:23" s="46" customFormat="1" ht="16.5" thickBot="1">
      <c r="A28" s="13"/>
      <c r="B28" s="56" t="s">
        <v>154</v>
      </c>
      <c r="C28" s="53"/>
      <c r="D28" s="54"/>
      <c r="E28" s="54"/>
      <c r="F28" s="54"/>
      <c r="G28" s="54"/>
      <c r="H28" s="21"/>
      <c r="I28" s="13"/>
      <c r="J28" s="56" t="s">
        <v>154</v>
      </c>
      <c r="K28" s="53"/>
      <c r="L28" s="54"/>
      <c r="M28" s="54"/>
      <c r="N28" s="54"/>
      <c r="O28" s="54"/>
      <c r="Q28" s="13"/>
      <c r="R28" s="56" t="s">
        <v>154</v>
      </c>
      <c r="S28" s="53"/>
      <c r="T28" s="54"/>
      <c r="U28" s="54"/>
      <c r="V28" s="54"/>
      <c r="W28" s="54"/>
    </row>
    <row r="29" spans="1:23" s="46" customFormat="1" ht="15" customHeight="1">
      <c r="A29" s="114" t="s">
        <v>22</v>
      </c>
      <c r="B29" s="116" t="s">
        <v>23</v>
      </c>
      <c r="C29" s="118" t="s">
        <v>24</v>
      </c>
      <c r="D29" s="120" t="s">
        <v>25</v>
      </c>
      <c r="E29" s="121"/>
      <c r="F29" s="122"/>
      <c r="G29" s="490" t="s">
        <v>26</v>
      </c>
      <c r="H29" s="21"/>
      <c r="I29" s="522" t="s">
        <v>22</v>
      </c>
      <c r="J29" s="503" t="s">
        <v>23</v>
      </c>
      <c r="K29" s="483" t="s">
        <v>24</v>
      </c>
      <c r="L29" s="487" t="s">
        <v>25</v>
      </c>
      <c r="M29" s="488"/>
      <c r="N29" s="489"/>
      <c r="O29" s="505" t="s">
        <v>26</v>
      </c>
      <c r="Q29" s="114" t="s">
        <v>22</v>
      </c>
      <c r="R29" s="116" t="s">
        <v>23</v>
      </c>
      <c r="S29" s="118" t="s">
        <v>24</v>
      </c>
      <c r="T29" s="120" t="s">
        <v>25</v>
      </c>
      <c r="U29" s="121"/>
      <c r="V29" s="122"/>
      <c r="W29" s="490" t="s">
        <v>26</v>
      </c>
    </row>
    <row r="30" spans="1:23" s="3" customFormat="1" ht="30.75" customHeight="1" thickBot="1">
      <c r="A30" s="115"/>
      <c r="B30" s="117"/>
      <c r="C30" s="119"/>
      <c r="D30" s="59" t="s">
        <v>27</v>
      </c>
      <c r="E30" s="59" t="s">
        <v>28</v>
      </c>
      <c r="F30" s="60" t="s">
        <v>29</v>
      </c>
      <c r="G30" s="491"/>
      <c r="H30" s="33"/>
      <c r="I30" s="523"/>
      <c r="J30" s="504"/>
      <c r="K30" s="484"/>
      <c r="L30" s="59" t="s">
        <v>27</v>
      </c>
      <c r="M30" s="59" t="s">
        <v>28</v>
      </c>
      <c r="N30" s="60" t="s">
        <v>29</v>
      </c>
      <c r="O30" s="506"/>
      <c r="Q30" s="115"/>
      <c r="R30" s="117"/>
      <c r="S30" s="119"/>
      <c r="T30" s="59" t="s">
        <v>27</v>
      </c>
      <c r="U30" s="59" t="s">
        <v>28</v>
      </c>
      <c r="V30" s="60" t="s">
        <v>29</v>
      </c>
      <c r="W30" s="491"/>
    </row>
    <row r="31" spans="1:23" s="3" customFormat="1" ht="13.5" customHeight="1" thickBot="1">
      <c r="A31" s="112">
        <v>1</v>
      </c>
      <c r="B31" s="98">
        <v>2</v>
      </c>
      <c r="C31" s="98">
        <v>3</v>
      </c>
      <c r="D31" s="98">
        <v>4</v>
      </c>
      <c r="E31" s="98">
        <v>5</v>
      </c>
      <c r="F31" s="98">
        <v>6</v>
      </c>
      <c r="G31" s="99">
        <v>7</v>
      </c>
      <c r="H31" s="33"/>
      <c r="I31" s="112">
        <v>1</v>
      </c>
      <c r="J31" s="98">
        <v>2</v>
      </c>
      <c r="K31" s="98">
        <v>3</v>
      </c>
      <c r="L31" s="98">
        <v>4</v>
      </c>
      <c r="M31" s="98">
        <v>5</v>
      </c>
      <c r="N31" s="98">
        <v>6</v>
      </c>
      <c r="O31" s="99">
        <v>7</v>
      </c>
      <c r="Q31" s="112">
        <v>1</v>
      </c>
      <c r="R31" s="98">
        <v>2</v>
      </c>
      <c r="S31" s="98">
        <v>3</v>
      </c>
      <c r="T31" s="98">
        <v>4</v>
      </c>
      <c r="U31" s="98">
        <v>5</v>
      </c>
      <c r="V31" s="98">
        <v>6</v>
      </c>
      <c r="W31" s="99">
        <v>7</v>
      </c>
    </row>
    <row r="32" spans="1:23" s="3" customFormat="1" ht="15.75">
      <c r="A32" s="14"/>
      <c r="B32" s="62" t="s">
        <v>32</v>
      </c>
      <c r="C32" s="63"/>
      <c r="D32" s="64"/>
      <c r="E32" s="64"/>
      <c r="F32" s="64"/>
      <c r="G32" s="64"/>
      <c r="H32" s="35"/>
      <c r="I32" s="14"/>
      <c r="J32" s="62" t="s">
        <v>32</v>
      </c>
      <c r="K32" s="63"/>
      <c r="L32" s="64"/>
      <c r="M32" s="64"/>
      <c r="N32" s="64"/>
      <c r="O32" s="64"/>
      <c r="Q32" s="14"/>
      <c r="R32" s="62" t="s">
        <v>32</v>
      </c>
      <c r="S32" s="63"/>
      <c r="T32" s="64"/>
      <c r="U32" s="64"/>
      <c r="V32" s="64"/>
      <c r="W32" s="64"/>
    </row>
    <row r="33" spans="1:23" s="3" customFormat="1" ht="15.75">
      <c r="A33" s="11"/>
      <c r="B33" s="65" t="s">
        <v>10</v>
      </c>
      <c r="C33" s="61"/>
      <c r="D33" s="66"/>
      <c r="E33" s="66"/>
      <c r="F33" s="66"/>
      <c r="G33" s="67"/>
      <c r="H33" s="22"/>
      <c r="I33" s="11"/>
      <c r="J33" s="65" t="s">
        <v>88</v>
      </c>
      <c r="K33" s="61"/>
      <c r="L33" s="66"/>
      <c r="M33" s="66"/>
      <c r="N33" s="66"/>
      <c r="O33" s="67"/>
      <c r="Q33" s="11"/>
      <c r="R33" s="65" t="s">
        <v>157</v>
      </c>
      <c r="S33" s="61"/>
      <c r="T33" s="66"/>
      <c r="U33" s="66"/>
      <c r="V33" s="66"/>
      <c r="W33" s="67"/>
    </row>
    <row r="34" spans="1:23" s="3" customFormat="1" ht="31.5">
      <c r="A34" s="111" t="s">
        <v>180</v>
      </c>
      <c r="B34" s="68" t="s">
        <v>179</v>
      </c>
      <c r="C34" s="61">
        <v>100</v>
      </c>
      <c r="D34" s="69">
        <v>0.8</v>
      </c>
      <c r="E34" s="69">
        <v>0.3</v>
      </c>
      <c r="F34" s="69">
        <v>11.5</v>
      </c>
      <c r="G34" s="69">
        <v>53</v>
      </c>
      <c r="H34" s="33"/>
      <c r="I34" s="111" t="s">
        <v>94</v>
      </c>
      <c r="J34" s="151" t="s">
        <v>93</v>
      </c>
      <c r="K34" s="61">
        <v>100</v>
      </c>
      <c r="L34" s="69">
        <v>2.7</v>
      </c>
      <c r="M34" s="69">
        <v>7</v>
      </c>
      <c r="N34" s="69">
        <v>9.55</v>
      </c>
      <c r="O34" s="69">
        <v>112.7</v>
      </c>
      <c r="Q34" s="125" t="s">
        <v>198</v>
      </c>
      <c r="R34" s="68" t="s">
        <v>210</v>
      </c>
      <c r="S34" s="61">
        <v>150</v>
      </c>
      <c r="T34" s="69">
        <v>1.35</v>
      </c>
      <c r="U34" s="69">
        <v>0.3</v>
      </c>
      <c r="V34" s="69">
        <v>12.15</v>
      </c>
      <c r="W34" s="69">
        <v>64.5</v>
      </c>
    </row>
    <row r="35" spans="1:23" s="3" customFormat="1" ht="15.75">
      <c r="A35" s="111" t="s">
        <v>181</v>
      </c>
      <c r="B35" s="70" t="s">
        <v>182</v>
      </c>
      <c r="C35" s="61">
        <v>100</v>
      </c>
      <c r="D35" s="69">
        <v>0.8</v>
      </c>
      <c r="E35" s="69">
        <v>0</v>
      </c>
      <c r="F35" s="69">
        <v>3.8</v>
      </c>
      <c r="G35" s="69">
        <v>14.17</v>
      </c>
      <c r="H35" s="33"/>
      <c r="I35" s="111" t="s">
        <v>95</v>
      </c>
      <c r="J35" s="70" t="s">
        <v>249</v>
      </c>
      <c r="K35" s="61">
        <v>250</v>
      </c>
      <c r="L35" s="69">
        <v>1.58</v>
      </c>
      <c r="M35" s="69">
        <v>2.625</v>
      </c>
      <c r="N35" s="69">
        <v>12</v>
      </c>
      <c r="O35" s="69">
        <v>85.75</v>
      </c>
      <c r="Q35" s="111" t="s">
        <v>178</v>
      </c>
      <c r="R35" s="68" t="s">
        <v>323</v>
      </c>
      <c r="S35" s="61" t="s">
        <v>324</v>
      </c>
      <c r="T35" s="71">
        <v>1.4</v>
      </c>
      <c r="U35" s="69">
        <v>0</v>
      </c>
      <c r="V35" s="71">
        <v>6.5</v>
      </c>
      <c r="W35" s="69">
        <v>38.4</v>
      </c>
    </row>
    <row r="36" spans="1:23" s="3" customFormat="1" ht="15.75">
      <c r="A36" s="111" t="s">
        <v>188</v>
      </c>
      <c r="B36" s="70" t="s">
        <v>187</v>
      </c>
      <c r="C36" s="61">
        <v>100</v>
      </c>
      <c r="D36" s="69">
        <v>8.4</v>
      </c>
      <c r="E36" s="69">
        <v>7.95</v>
      </c>
      <c r="F36" s="69">
        <v>6.35</v>
      </c>
      <c r="G36" s="69">
        <v>130.6</v>
      </c>
      <c r="H36" s="33"/>
      <c r="I36" s="111"/>
      <c r="J36" s="70" t="s">
        <v>260</v>
      </c>
      <c r="K36" s="61">
        <v>25</v>
      </c>
      <c r="L36" s="69">
        <v>6.8</v>
      </c>
      <c r="M36" s="69">
        <v>4.8</v>
      </c>
      <c r="N36" s="71">
        <v>0</v>
      </c>
      <c r="O36" s="69">
        <v>70</v>
      </c>
      <c r="Q36" s="111" t="s">
        <v>213</v>
      </c>
      <c r="R36" s="68" t="s">
        <v>212</v>
      </c>
      <c r="S36" s="61" t="s">
        <v>156</v>
      </c>
      <c r="T36" s="69">
        <v>12.16</v>
      </c>
      <c r="U36" s="69">
        <v>5.62</v>
      </c>
      <c r="V36" s="69">
        <v>38.3</v>
      </c>
      <c r="W36" s="69">
        <v>300.3</v>
      </c>
    </row>
    <row r="37" spans="1:23" s="3" customFormat="1" ht="15.75">
      <c r="A37" s="111" t="s">
        <v>35</v>
      </c>
      <c r="B37" s="70" t="s">
        <v>2</v>
      </c>
      <c r="C37" s="61">
        <v>200</v>
      </c>
      <c r="D37" s="69">
        <v>3.86</v>
      </c>
      <c r="E37" s="69">
        <v>7.46</v>
      </c>
      <c r="F37" s="69">
        <v>26.66</v>
      </c>
      <c r="G37" s="69">
        <v>200</v>
      </c>
      <c r="H37" s="33"/>
      <c r="I37" s="111" t="s">
        <v>97</v>
      </c>
      <c r="J37" s="70" t="s">
        <v>96</v>
      </c>
      <c r="K37" s="61">
        <v>180</v>
      </c>
      <c r="L37" s="69">
        <v>6.36</v>
      </c>
      <c r="M37" s="69">
        <v>6.6</v>
      </c>
      <c r="N37" s="69">
        <v>39.24</v>
      </c>
      <c r="O37" s="69">
        <v>242.4</v>
      </c>
      <c r="Q37" s="111" t="s">
        <v>211</v>
      </c>
      <c r="R37" s="68" t="s">
        <v>172</v>
      </c>
      <c r="S37" s="61" t="s">
        <v>7</v>
      </c>
      <c r="T37" s="71">
        <v>0.4</v>
      </c>
      <c r="U37" s="71">
        <v>0</v>
      </c>
      <c r="V37" s="71">
        <v>9.1</v>
      </c>
      <c r="W37" s="69">
        <v>37.9</v>
      </c>
    </row>
    <row r="38" spans="1:23" s="3" customFormat="1" ht="15.75">
      <c r="A38" s="111" t="s">
        <v>184</v>
      </c>
      <c r="B38" s="70" t="s">
        <v>319</v>
      </c>
      <c r="C38" s="61">
        <v>200</v>
      </c>
      <c r="D38" s="71">
        <v>0.2</v>
      </c>
      <c r="E38" s="71">
        <v>0</v>
      </c>
      <c r="F38" s="71">
        <v>6.5</v>
      </c>
      <c r="G38" s="69">
        <v>26.8</v>
      </c>
      <c r="H38" s="33"/>
      <c r="I38" s="111" t="s">
        <v>178</v>
      </c>
      <c r="J38" s="70" t="s">
        <v>343</v>
      </c>
      <c r="K38" s="61">
        <v>100</v>
      </c>
      <c r="L38" s="69">
        <v>4.18</v>
      </c>
      <c r="M38" s="69">
        <v>4.95</v>
      </c>
      <c r="N38" s="69">
        <v>23.66</v>
      </c>
      <c r="O38" s="69">
        <v>152.2</v>
      </c>
      <c r="Q38" s="111" t="s">
        <v>178</v>
      </c>
      <c r="R38" s="72" t="s">
        <v>1</v>
      </c>
      <c r="S38" s="73">
        <v>30</v>
      </c>
      <c r="T38" s="71">
        <v>1.8</v>
      </c>
      <c r="U38" s="69">
        <v>0.3</v>
      </c>
      <c r="V38" s="71">
        <v>12.9</v>
      </c>
      <c r="W38" s="69">
        <v>63</v>
      </c>
    </row>
    <row r="39" spans="1:23" s="3" customFormat="1" ht="15.75">
      <c r="A39" s="111" t="s">
        <v>178</v>
      </c>
      <c r="B39" s="72" t="s">
        <v>1</v>
      </c>
      <c r="C39" s="73">
        <v>30</v>
      </c>
      <c r="D39" s="71">
        <v>1.8</v>
      </c>
      <c r="E39" s="69">
        <v>0.3</v>
      </c>
      <c r="F39" s="71">
        <v>12.9</v>
      </c>
      <c r="G39" s="69">
        <v>63</v>
      </c>
      <c r="H39" s="33"/>
      <c r="I39" s="111" t="s">
        <v>178</v>
      </c>
      <c r="J39" s="70" t="s">
        <v>152</v>
      </c>
      <c r="K39" s="61">
        <v>200</v>
      </c>
      <c r="L39" s="71">
        <v>0</v>
      </c>
      <c r="M39" s="71">
        <v>0</v>
      </c>
      <c r="N39" s="71">
        <v>10.1</v>
      </c>
      <c r="O39" s="69">
        <v>40</v>
      </c>
      <c r="Q39" s="12"/>
      <c r="R39" s="82" t="s">
        <v>8</v>
      </c>
      <c r="S39" s="65">
        <v>692</v>
      </c>
      <c r="T39" s="83">
        <f>SUM(T34:T38)</f>
        <v>17.11</v>
      </c>
      <c r="U39" s="83">
        <f>SUM(U34:U38)</f>
        <v>6.22</v>
      </c>
      <c r="V39" s="83">
        <f>SUM(V34:V38)</f>
        <v>78.95</v>
      </c>
      <c r="W39" s="83">
        <f>SUM(W34:W38)</f>
        <v>504.1</v>
      </c>
    </row>
    <row r="40" spans="1:23" s="3" customFormat="1" ht="15.75">
      <c r="A40" s="12"/>
      <c r="B40" s="82" t="s">
        <v>8</v>
      </c>
      <c r="C40" s="65">
        <f>SUM(C34:C39)</f>
        <v>730</v>
      </c>
      <c r="D40" s="83">
        <f>SUM(D34:D39)</f>
        <v>15.86</v>
      </c>
      <c r="E40" s="83">
        <f>SUM(E34:E39)</f>
        <v>16.01</v>
      </c>
      <c r="F40" s="83">
        <f>SUM(F34:F39)</f>
        <v>67.71000000000001</v>
      </c>
      <c r="G40" s="83">
        <f>SUM(G34:G39)</f>
        <v>487.57</v>
      </c>
      <c r="H40" s="33"/>
      <c r="I40" s="111" t="s">
        <v>178</v>
      </c>
      <c r="J40" s="70" t="s">
        <v>89</v>
      </c>
      <c r="K40" s="61">
        <v>30</v>
      </c>
      <c r="L40" s="71">
        <v>1.8</v>
      </c>
      <c r="M40" s="69">
        <v>0.3</v>
      </c>
      <c r="N40" s="71">
        <v>12.9</v>
      </c>
      <c r="O40" s="69">
        <v>63</v>
      </c>
      <c r="Q40" s="9"/>
      <c r="R40" s="80"/>
      <c r="S40" s="75"/>
      <c r="T40" s="85"/>
      <c r="U40" s="85"/>
      <c r="V40" s="85"/>
      <c r="W40" s="81"/>
    </row>
    <row r="41" spans="1:23" s="3" customFormat="1" ht="15.75">
      <c r="A41" s="9"/>
      <c r="B41" s="80"/>
      <c r="C41" s="75"/>
      <c r="D41" s="85"/>
      <c r="E41" s="85"/>
      <c r="F41" s="85"/>
      <c r="G41" s="81"/>
      <c r="H41" s="28"/>
      <c r="I41" s="111" t="s">
        <v>178</v>
      </c>
      <c r="J41" s="72" t="s">
        <v>90</v>
      </c>
      <c r="K41" s="73">
        <v>30</v>
      </c>
      <c r="L41" s="74">
        <v>1.8</v>
      </c>
      <c r="M41" s="74">
        <v>0.3</v>
      </c>
      <c r="N41" s="74">
        <v>11.4</v>
      </c>
      <c r="O41" s="74">
        <v>57</v>
      </c>
      <c r="Q41" s="9"/>
      <c r="R41" s="80"/>
      <c r="S41" s="75"/>
      <c r="T41" s="85"/>
      <c r="U41" s="85"/>
      <c r="V41" s="85"/>
      <c r="W41" s="81"/>
    </row>
    <row r="42" spans="1:23" s="3" customFormat="1" ht="15.75">
      <c r="A42" s="9"/>
      <c r="B42" s="80"/>
      <c r="C42" s="75"/>
      <c r="D42" s="85"/>
      <c r="E42" s="85"/>
      <c r="F42" s="85"/>
      <c r="G42" s="81"/>
      <c r="H42" s="28"/>
      <c r="I42" s="12"/>
      <c r="J42" s="82" t="s">
        <v>8</v>
      </c>
      <c r="K42" s="65"/>
      <c r="L42" s="83">
        <f>SUM(L34:L41)</f>
        <v>25.220000000000002</v>
      </c>
      <c r="M42" s="83">
        <f>SUM(M34:M41)</f>
        <v>26.575</v>
      </c>
      <c r="N42" s="83">
        <f>SUM(N34:N41)</f>
        <v>118.85000000000001</v>
      </c>
      <c r="O42" s="83">
        <f>SUM(O34:O41)</f>
        <v>823.05</v>
      </c>
      <c r="Q42" s="9"/>
      <c r="R42" s="80"/>
      <c r="S42" s="75"/>
      <c r="T42" s="85"/>
      <c r="U42" s="85"/>
      <c r="V42" s="85"/>
      <c r="W42" s="81"/>
    </row>
    <row r="43" spans="1:23" s="3" customFormat="1" ht="15.75">
      <c r="A43" s="8"/>
      <c r="B43" s="77"/>
      <c r="C43" s="76"/>
      <c r="D43" s="90"/>
      <c r="E43" s="90"/>
      <c r="F43" s="90"/>
      <c r="G43" s="90"/>
      <c r="H43" s="38"/>
      <c r="I43" s="9"/>
      <c r="J43" s="80"/>
      <c r="K43" s="75"/>
      <c r="L43" s="85"/>
      <c r="M43" s="85"/>
      <c r="N43" s="85"/>
      <c r="O43" s="85"/>
      <c r="Q43" s="8"/>
      <c r="R43" s="77"/>
      <c r="S43" s="76"/>
      <c r="T43" s="90"/>
      <c r="U43" s="90"/>
      <c r="V43" s="90"/>
      <c r="W43" s="90"/>
    </row>
    <row r="44" spans="1:23" s="3" customFormat="1" ht="15.75">
      <c r="A44" s="13"/>
      <c r="B44" s="52" t="s">
        <v>36</v>
      </c>
      <c r="C44" s="53"/>
      <c r="D44" s="54"/>
      <c r="E44" s="54"/>
      <c r="F44" s="54"/>
      <c r="G44" s="54"/>
      <c r="H44" s="22"/>
      <c r="I44" s="13"/>
      <c r="J44" s="52" t="s">
        <v>36</v>
      </c>
      <c r="K44" s="53"/>
      <c r="L44" s="54"/>
      <c r="M44" s="54"/>
      <c r="N44" s="54"/>
      <c r="O44" s="54"/>
      <c r="Q44" s="13"/>
      <c r="R44" s="52" t="s">
        <v>36</v>
      </c>
      <c r="S44" s="53"/>
      <c r="T44" s="54"/>
      <c r="U44" s="54"/>
      <c r="V44" s="54"/>
      <c r="W44" s="54"/>
    </row>
    <row r="45" spans="1:23" s="3" customFormat="1" ht="15.75">
      <c r="A45" s="13"/>
      <c r="B45" s="52" t="s">
        <v>37</v>
      </c>
      <c r="C45" s="53"/>
      <c r="D45" s="54"/>
      <c r="E45" s="54"/>
      <c r="F45" s="54"/>
      <c r="G45" s="54"/>
      <c r="H45" s="29"/>
      <c r="I45" s="13"/>
      <c r="J45" s="52" t="s">
        <v>37</v>
      </c>
      <c r="K45" s="53"/>
      <c r="L45" s="54"/>
      <c r="M45" s="54"/>
      <c r="N45" s="54"/>
      <c r="O45" s="54"/>
      <c r="Q45" s="13"/>
      <c r="R45" s="52" t="s">
        <v>37</v>
      </c>
      <c r="S45" s="53"/>
      <c r="T45" s="54"/>
      <c r="U45" s="54"/>
      <c r="V45" s="54"/>
      <c r="W45" s="54"/>
    </row>
    <row r="46" spans="1:23" s="3" customFormat="1" ht="16.5" thickBot="1">
      <c r="A46" s="13"/>
      <c r="B46" s="56" t="s">
        <v>154</v>
      </c>
      <c r="C46" s="53"/>
      <c r="D46" s="54"/>
      <c r="E46" s="54"/>
      <c r="F46" s="54"/>
      <c r="G46" s="54"/>
      <c r="H46" s="22"/>
      <c r="I46" s="13"/>
      <c r="J46" s="56" t="s">
        <v>154</v>
      </c>
      <c r="K46" s="53"/>
      <c r="L46" s="54"/>
      <c r="M46" s="54"/>
      <c r="N46" s="54"/>
      <c r="O46" s="54"/>
      <c r="Q46" s="13"/>
      <c r="R46" s="56" t="s">
        <v>154</v>
      </c>
      <c r="S46" s="53"/>
      <c r="T46" s="54"/>
      <c r="U46" s="54"/>
      <c r="V46" s="54"/>
      <c r="W46" s="54"/>
    </row>
    <row r="47" spans="1:23" s="3" customFormat="1" ht="15.75">
      <c r="A47" s="522" t="s">
        <v>22</v>
      </c>
      <c r="B47" s="503" t="s">
        <v>23</v>
      </c>
      <c r="C47" s="483" t="s">
        <v>24</v>
      </c>
      <c r="D47" s="487" t="s">
        <v>25</v>
      </c>
      <c r="E47" s="488"/>
      <c r="F47" s="489"/>
      <c r="G47" s="505" t="s">
        <v>26</v>
      </c>
      <c r="H47" s="22"/>
      <c r="I47" s="522" t="s">
        <v>22</v>
      </c>
      <c r="J47" s="503" t="s">
        <v>23</v>
      </c>
      <c r="K47" s="483" t="s">
        <v>24</v>
      </c>
      <c r="L47" s="487" t="s">
        <v>25</v>
      </c>
      <c r="M47" s="488"/>
      <c r="N47" s="489"/>
      <c r="O47" s="505" t="s">
        <v>26</v>
      </c>
      <c r="Q47" s="522" t="s">
        <v>22</v>
      </c>
      <c r="R47" s="503" t="s">
        <v>23</v>
      </c>
      <c r="S47" s="483" t="s">
        <v>24</v>
      </c>
      <c r="T47" s="487" t="s">
        <v>25</v>
      </c>
      <c r="U47" s="488"/>
      <c r="V47" s="489"/>
      <c r="W47" s="505" t="s">
        <v>26</v>
      </c>
    </row>
    <row r="48" spans="1:23" s="3" customFormat="1" ht="25.5" customHeight="1" thickBot="1">
      <c r="A48" s="523"/>
      <c r="B48" s="504"/>
      <c r="C48" s="484"/>
      <c r="D48" s="59" t="s">
        <v>27</v>
      </c>
      <c r="E48" s="59" t="s">
        <v>28</v>
      </c>
      <c r="F48" s="60" t="s">
        <v>29</v>
      </c>
      <c r="G48" s="506"/>
      <c r="H48" s="22"/>
      <c r="I48" s="523"/>
      <c r="J48" s="504"/>
      <c r="K48" s="484"/>
      <c r="L48" s="59" t="s">
        <v>27</v>
      </c>
      <c r="M48" s="59" t="s">
        <v>28</v>
      </c>
      <c r="N48" s="60" t="s">
        <v>29</v>
      </c>
      <c r="O48" s="506"/>
      <c r="Q48" s="523"/>
      <c r="R48" s="504"/>
      <c r="S48" s="484"/>
      <c r="T48" s="59" t="s">
        <v>27</v>
      </c>
      <c r="U48" s="59" t="s">
        <v>28</v>
      </c>
      <c r="V48" s="60" t="s">
        <v>29</v>
      </c>
      <c r="W48" s="506"/>
    </row>
    <row r="49" spans="1:23" s="3" customFormat="1" ht="15.75" thickBot="1">
      <c r="A49" s="112">
        <v>1</v>
      </c>
      <c r="B49" s="98">
        <v>2</v>
      </c>
      <c r="C49" s="98">
        <v>3</v>
      </c>
      <c r="D49" s="98">
        <v>4</v>
      </c>
      <c r="E49" s="98">
        <v>5</v>
      </c>
      <c r="F49" s="98">
        <v>6</v>
      </c>
      <c r="G49" s="99">
        <v>7</v>
      </c>
      <c r="H49" s="22"/>
      <c r="I49" s="112">
        <v>1</v>
      </c>
      <c r="J49" s="98">
        <v>2</v>
      </c>
      <c r="K49" s="98">
        <v>3</v>
      </c>
      <c r="L49" s="98">
        <v>4</v>
      </c>
      <c r="M49" s="98">
        <v>5</v>
      </c>
      <c r="N49" s="98">
        <v>6</v>
      </c>
      <c r="O49" s="99">
        <v>7</v>
      </c>
      <c r="Q49" s="112">
        <v>1</v>
      </c>
      <c r="R49" s="98">
        <v>2</v>
      </c>
      <c r="S49" s="98">
        <v>3</v>
      </c>
      <c r="T49" s="98">
        <v>4</v>
      </c>
      <c r="U49" s="98">
        <v>5</v>
      </c>
      <c r="V49" s="98">
        <v>6</v>
      </c>
      <c r="W49" s="99">
        <v>7</v>
      </c>
    </row>
    <row r="50" spans="1:23" s="3" customFormat="1" ht="15.75">
      <c r="A50" s="14"/>
      <c r="B50" s="62" t="s">
        <v>3</v>
      </c>
      <c r="C50" s="63"/>
      <c r="D50" s="64"/>
      <c r="E50" s="64"/>
      <c r="F50" s="64"/>
      <c r="G50" s="64"/>
      <c r="H50" s="22"/>
      <c r="I50" s="14"/>
      <c r="J50" s="62" t="s">
        <v>3</v>
      </c>
      <c r="K50" s="63"/>
      <c r="L50" s="64"/>
      <c r="M50" s="64"/>
      <c r="N50" s="64"/>
      <c r="O50" s="64"/>
      <c r="Q50" s="14"/>
      <c r="R50" s="62" t="s">
        <v>3</v>
      </c>
      <c r="S50" s="63"/>
      <c r="T50" s="64"/>
      <c r="U50" s="64"/>
      <c r="V50" s="64"/>
      <c r="W50" s="64"/>
    </row>
    <row r="51" spans="1:23" s="3" customFormat="1" ht="15.75">
      <c r="A51" s="11"/>
      <c r="B51" s="65" t="s">
        <v>10</v>
      </c>
      <c r="C51" s="61"/>
      <c r="D51" s="66"/>
      <c r="E51" s="66"/>
      <c r="F51" s="66"/>
      <c r="G51" s="67"/>
      <c r="H51" s="22"/>
      <c r="I51" s="11"/>
      <c r="J51" s="65" t="s">
        <v>88</v>
      </c>
      <c r="K51" s="61"/>
      <c r="L51" s="66"/>
      <c r="M51" s="66"/>
      <c r="N51" s="66"/>
      <c r="O51" s="67"/>
      <c r="Q51" s="11"/>
      <c r="R51" s="65" t="s">
        <v>157</v>
      </c>
      <c r="S51" s="61"/>
      <c r="T51" s="66"/>
      <c r="U51" s="66"/>
      <c r="V51" s="66"/>
      <c r="W51" s="67"/>
    </row>
    <row r="52" spans="1:23" s="3" customFormat="1" ht="15.75">
      <c r="A52" s="111" t="s">
        <v>178</v>
      </c>
      <c r="B52" s="68" t="s">
        <v>161</v>
      </c>
      <c r="C52" s="61">
        <v>100</v>
      </c>
      <c r="D52" s="71">
        <v>0.9</v>
      </c>
      <c r="E52" s="69">
        <v>6</v>
      </c>
      <c r="F52" s="71">
        <v>9.9</v>
      </c>
      <c r="G52" s="69">
        <v>58</v>
      </c>
      <c r="H52" s="22"/>
      <c r="I52" s="111" t="s">
        <v>250</v>
      </c>
      <c r="J52" s="68" t="s">
        <v>251</v>
      </c>
      <c r="K52" s="61">
        <v>100</v>
      </c>
      <c r="L52" s="69">
        <v>0.4</v>
      </c>
      <c r="M52" s="69">
        <v>0.4</v>
      </c>
      <c r="N52" s="69">
        <v>9.8</v>
      </c>
      <c r="O52" s="69">
        <v>47</v>
      </c>
      <c r="Q52" s="125" t="s">
        <v>221</v>
      </c>
      <c r="R52" s="68" t="s">
        <v>179</v>
      </c>
      <c r="S52" s="61">
        <v>100</v>
      </c>
      <c r="T52" s="69">
        <v>0.8</v>
      </c>
      <c r="U52" s="69">
        <v>0.3</v>
      </c>
      <c r="V52" s="69">
        <v>11.5</v>
      </c>
      <c r="W52" s="69">
        <v>53</v>
      </c>
    </row>
    <row r="53" spans="1:23" s="3" customFormat="1" ht="17.25" customHeight="1">
      <c r="A53" s="111" t="s">
        <v>185</v>
      </c>
      <c r="B53" s="70" t="s">
        <v>186</v>
      </c>
      <c r="C53" s="61">
        <v>150</v>
      </c>
      <c r="D53" s="69">
        <v>0.6</v>
      </c>
      <c r="E53" s="69">
        <v>0.6</v>
      </c>
      <c r="F53" s="69">
        <v>14.7</v>
      </c>
      <c r="G53" s="69">
        <v>70.5</v>
      </c>
      <c r="H53" s="32"/>
      <c r="I53" s="111" t="s">
        <v>196</v>
      </c>
      <c r="J53" s="70" t="s">
        <v>205</v>
      </c>
      <c r="K53" s="61">
        <v>100</v>
      </c>
      <c r="L53" s="69">
        <v>1.16</v>
      </c>
      <c r="M53" s="69">
        <v>0.16</v>
      </c>
      <c r="N53" s="71">
        <v>3.8</v>
      </c>
      <c r="O53" s="69">
        <v>21.3</v>
      </c>
      <c r="Q53" s="111" t="s">
        <v>178</v>
      </c>
      <c r="R53" s="68" t="s">
        <v>74</v>
      </c>
      <c r="S53" s="61">
        <v>100</v>
      </c>
      <c r="T53" s="71">
        <v>3.1</v>
      </c>
      <c r="U53" s="69">
        <v>0</v>
      </c>
      <c r="V53" s="71">
        <v>6.5</v>
      </c>
      <c r="W53" s="69">
        <v>38.4</v>
      </c>
    </row>
    <row r="54" spans="1:23" s="3" customFormat="1" ht="31.5" customHeight="1">
      <c r="A54" s="111" t="s">
        <v>183</v>
      </c>
      <c r="B54" s="70" t="s">
        <v>33</v>
      </c>
      <c r="C54" s="61">
        <v>100</v>
      </c>
      <c r="D54" s="69">
        <v>18.26</v>
      </c>
      <c r="E54" s="69">
        <v>18.13</v>
      </c>
      <c r="F54" s="69">
        <v>16.22</v>
      </c>
      <c r="G54" s="69">
        <v>301.73</v>
      </c>
      <c r="H54" s="33"/>
      <c r="I54" s="111" t="s">
        <v>253</v>
      </c>
      <c r="J54" s="113" t="s">
        <v>101</v>
      </c>
      <c r="K54" s="61" t="s">
        <v>252</v>
      </c>
      <c r="L54" s="69">
        <v>10.8</v>
      </c>
      <c r="M54" s="69">
        <v>5.4</v>
      </c>
      <c r="N54" s="69">
        <v>17.4</v>
      </c>
      <c r="O54" s="69">
        <v>161.25</v>
      </c>
      <c r="Q54" s="111" t="s">
        <v>222</v>
      </c>
      <c r="R54" s="68" t="s">
        <v>220</v>
      </c>
      <c r="S54" s="61">
        <v>200</v>
      </c>
      <c r="T54" s="69">
        <v>16.9</v>
      </c>
      <c r="U54" s="69">
        <v>25.89</v>
      </c>
      <c r="V54" s="69">
        <v>4.2</v>
      </c>
      <c r="W54" s="69">
        <v>316.3</v>
      </c>
    </row>
    <row r="55" spans="1:23" s="3" customFormat="1" ht="16.5" customHeight="1">
      <c r="A55" s="111" t="s">
        <v>189</v>
      </c>
      <c r="B55" s="70" t="s">
        <v>6</v>
      </c>
      <c r="C55" s="61">
        <v>200</v>
      </c>
      <c r="D55" s="69">
        <v>4.8</v>
      </c>
      <c r="E55" s="69">
        <v>7.2</v>
      </c>
      <c r="F55" s="69">
        <v>48.53</v>
      </c>
      <c r="G55" s="69">
        <v>278.27</v>
      </c>
      <c r="H55" s="33"/>
      <c r="I55" s="111" t="s">
        <v>103</v>
      </c>
      <c r="J55" s="72" t="s">
        <v>102</v>
      </c>
      <c r="K55" s="73">
        <v>100</v>
      </c>
      <c r="L55" s="69">
        <v>8.44</v>
      </c>
      <c r="M55" s="69">
        <v>12.4</v>
      </c>
      <c r="N55" s="69">
        <v>12.44</v>
      </c>
      <c r="O55" s="69">
        <v>199</v>
      </c>
      <c r="Q55" s="111" t="s">
        <v>224</v>
      </c>
      <c r="R55" s="68" t="s">
        <v>223</v>
      </c>
      <c r="S55" s="61" t="s">
        <v>7</v>
      </c>
      <c r="T55" s="71">
        <v>0.4</v>
      </c>
      <c r="U55" s="71">
        <v>0</v>
      </c>
      <c r="V55" s="71">
        <v>9.1</v>
      </c>
      <c r="W55" s="69">
        <v>37.9</v>
      </c>
    </row>
    <row r="56" spans="1:23" s="3" customFormat="1" ht="13.5" customHeight="1">
      <c r="A56" s="111" t="s">
        <v>190</v>
      </c>
      <c r="B56" s="70" t="s">
        <v>319</v>
      </c>
      <c r="C56" s="61">
        <v>200</v>
      </c>
      <c r="D56" s="69">
        <v>0.2</v>
      </c>
      <c r="E56" s="69">
        <v>0</v>
      </c>
      <c r="F56" s="69">
        <v>6.5</v>
      </c>
      <c r="G56" s="69">
        <v>26.8</v>
      </c>
      <c r="H56" s="33"/>
      <c r="I56" s="111" t="s">
        <v>232</v>
      </c>
      <c r="J56" s="70" t="s">
        <v>43</v>
      </c>
      <c r="K56" s="61">
        <v>200</v>
      </c>
      <c r="L56" s="71">
        <v>4.13</v>
      </c>
      <c r="M56" s="71">
        <v>8</v>
      </c>
      <c r="N56" s="71">
        <v>26.267</v>
      </c>
      <c r="O56" s="69">
        <v>194.4</v>
      </c>
      <c r="Q56" s="111" t="s">
        <v>178</v>
      </c>
      <c r="R56" s="72" t="s">
        <v>1</v>
      </c>
      <c r="S56" s="73">
        <v>30</v>
      </c>
      <c r="T56" s="71">
        <v>1.8</v>
      </c>
      <c r="U56" s="69">
        <v>0.3</v>
      </c>
      <c r="V56" s="71">
        <v>12.9</v>
      </c>
      <c r="W56" s="69">
        <v>63</v>
      </c>
    </row>
    <row r="57" spans="1:23" s="3" customFormat="1" ht="13.5" customHeight="1">
      <c r="A57" s="111" t="s">
        <v>178</v>
      </c>
      <c r="B57" s="72" t="s">
        <v>1</v>
      </c>
      <c r="C57" s="73">
        <v>30</v>
      </c>
      <c r="D57" s="71">
        <v>1.8</v>
      </c>
      <c r="E57" s="69">
        <v>0.3</v>
      </c>
      <c r="F57" s="71">
        <v>12.9</v>
      </c>
      <c r="G57" s="69">
        <v>63</v>
      </c>
      <c r="H57" s="21"/>
      <c r="I57" s="111" t="s">
        <v>104</v>
      </c>
      <c r="J57" s="70" t="s">
        <v>127</v>
      </c>
      <c r="K57" s="61">
        <v>200</v>
      </c>
      <c r="L57" s="74">
        <v>0.3</v>
      </c>
      <c r="M57" s="74">
        <v>0</v>
      </c>
      <c r="N57" s="74">
        <v>29.8</v>
      </c>
      <c r="O57" s="74">
        <v>122</v>
      </c>
      <c r="Q57" s="12"/>
      <c r="R57" s="82" t="s">
        <v>8</v>
      </c>
      <c r="S57" s="65">
        <v>837</v>
      </c>
      <c r="T57" s="83">
        <f>SUM(T52:T56)</f>
        <v>22.999999999999996</v>
      </c>
      <c r="U57" s="83">
        <f>SUM(U52:U56)</f>
        <v>26.490000000000002</v>
      </c>
      <c r="V57" s="83">
        <f>SUM(V52:V56)</f>
        <v>44.199999999999996</v>
      </c>
      <c r="W57" s="83">
        <f>SUM(W52:W56)</f>
        <v>508.6</v>
      </c>
    </row>
    <row r="58" spans="1:23" s="3" customFormat="1" ht="13.5" customHeight="1">
      <c r="A58" s="12"/>
      <c r="B58" s="82" t="s">
        <v>8</v>
      </c>
      <c r="C58" s="65">
        <f>SUM(C52:C57)</f>
        <v>780</v>
      </c>
      <c r="D58" s="83">
        <f>SUM(D52:D57)</f>
        <v>26.560000000000002</v>
      </c>
      <c r="E58" s="83">
        <f>SUM(E52:E57)</f>
        <v>32.23</v>
      </c>
      <c r="F58" s="83">
        <f>SUM(F52:F57)</f>
        <v>108.75</v>
      </c>
      <c r="G58" s="83">
        <f>SUM(G52:G57)</f>
        <v>798.3</v>
      </c>
      <c r="H58" s="33"/>
      <c r="I58" s="111" t="s">
        <v>178</v>
      </c>
      <c r="J58" s="70" t="s">
        <v>89</v>
      </c>
      <c r="K58" s="61">
        <v>30</v>
      </c>
      <c r="L58" s="71">
        <v>1.8</v>
      </c>
      <c r="M58" s="69">
        <v>0.3</v>
      </c>
      <c r="N58" s="71">
        <v>12.9</v>
      </c>
      <c r="O58" s="69">
        <v>63</v>
      </c>
      <c r="Q58" s="9"/>
      <c r="R58" s="80"/>
      <c r="S58" s="75"/>
      <c r="T58" s="85"/>
      <c r="U58" s="85"/>
      <c r="V58" s="85"/>
      <c r="W58" s="81"/>
    </row>
    <row r="59" spans="1:23" s="3" customFormat="1" ht="13.5" customHeight="1">
      <c r="A59" s="9"/>
      <c r="B59" s="80"/>
      <c r="C59" s="75"/>
      <c r="D59" s="85"/>
      <c r="E59" s="85"/>
      <c r="F59" s="85"/>
      <c r="G59" s="81"/>
      <c r="H59" s="33"/>
      <c r="I59" s="111" t="s">
        <v>178</v>
      </c>
      <c r="J59" s="72" t="s">
        <v>90</v>
      </c>
      <c r="K59" s="73">
        <v>30</v>
      </c>
      <c r="L59" s="74">
        <v>1.8</v>
      </c>
      <c r="M59" s="74">
        <v>0.3</v>
      </c>
      <c r="N59" s="74">
        <v>11.4</v>
      </c>
      <c r="O59" s="74">
        <v>57</v>
      </c>
      <c r="Q59" s="9"/>
      <c r="R59" s="80"/>
      <c r="S59" s="75"/>
      <c r="T59" s="85"/>
      <c r="U59" s="85"/>
      <c r="V59" s="85"/>
      <c r="W59" s="81"/>
    </row>
    <row r="60" spans="1:23" s="3" customFormat="1" ht="15.75" customHeight="1">
      <c r="A60" s="124"/>
      <c r="B60" s="76"/>
      <c r="C60" s="77"/>
      <c r="D60" s="79"/>
      <c r="E60" s="79"/>
      <c r="F60" s="79"/>
      <c r="G60" s="79"/>
      <c r="H60" s="33"/>
      <c r="I60" s="12"/>
      <c r="J60" s="82" t="s">
        <v>8</v>
      </c>
      <c r="K60" s="65"/>
      <c r="L60" s="83">
        <f>SUM(L52:L59)</f>
        <v>28.830000000000002</v>
      </c>
      <c r="M60" s="83">
        <f>SUM(M52:M59)</f>
        <v>26.96</v>
      </c>
      <c r="N60" s="83">
        <f>SUM(N52:N59)</f>
        <v>123.807</v>
      </c>
      <c r="O60" s="83">
        <f>SUM(O52:O59)</f>
        <v>864.95</v>
      </c>
      <c r="Q60" s="9"/>
      <c r="R60" s="80"/>
      <c r="S60" s="75"/>
      <c r="T60" s="85"/>
      <c r="U60" s="85"/>
      <c r="V60" s="85"/>
      <c r="W60" s="85"/>
    </row>
    <row r="61" spans="1:23" s="3" customFormat="1" ht="13.5" customHeight="1">
      <c r="A61" s="9"/>
      <c r="B61" s="80"/>
      <c r="C61" s="75"/>
      <c r="D61" s="85"/>
      <c r="E61" s="85"/>
      <c r="F61" s="85"/>
      <c r="G61" s="81"/>
      <c r="H61" s="33"/>
      <c r="I61" s="9"/>
      <c r="J61" s="80"/>
      <c r="K61" s="75"/>
      <c r="L61" s="85"/>
      <c r="M61" s="85"/>
      <c r="N61" s="85"/>
      <c r="O61" s="81"/>
      <c r="Q61" s="9"/>
      <c r="R61" s="80"/>
      <c r="S61" s="75"/>
      <c r="T61" s="85"/>
      <c r="U61" s="85"/>
      <c r="V61" s="85"/>
      <c r="W61" s="81"/>
    </row>
    <row r="62" spans="1:23" s="3" customFormat="1" ht="14.25" customHeight="1">
      <c r="A62" s="7"/>
      <c r="B62" s="76"/>
      <c r="C62" s="77"/>
      <c r="D62" s="57"/>
      <c r="E62" s="57"/>
      <c r="F62" s="57"/>
      <c r="G62" s="57"/>
      <c r="H62" s="21"/>
      <c r="I62" s="21"/>
      <c r="J62" s="21"/>
      <c r="K62" s="21"/>
      <c r="L62" s="139"/>
      <c r="M62" s="139"/>
      <c r="N62" s="139"/>
      <c r="O62" s="139"/>
      <c r="Q62" s="7"/>
      <c r="R62" s="76"/>
      <c r="S62" s="77"/>
      <c r="T62" s="57"/>
      <c r="U62" s="57"/>
      <c r="V62" s="57"/>
      <c r="W62" s="57"/>
    </row>
    <row r="63" spans="1:23" s="3" customFormat="1" ht="14.25" customHeight="1">
      <c r="A63" s="7"/>
      <c r="B63" s="76"/>
      <c r="C63" s="77"/>
      <c r="D63" s="57"/>
      <c r="E63" s="57"/>
      <c r="F63" s="57"/>
      <c r="G63" s="79"/>
      <c r="H63" s="33"/>
      <c r="I63" s="33"/>
      <c r="J63" s="33"/>
      <c r="K63" s="33"/>
      <c r="L63" s="139"/>
      <c r="M63" s="139"/>
      <c r="N63" s="139"/>
      <c r="O63" s="139"/>
      <c r="Q63" s="7"/>
      <c r="R63" s="76"/>
      <c r="S63" s="77"/>
      <c r="T63" s="57"/>
      <c r="U63" s="57"/>
      <c r="V63" s="57"/>
      <c r="W63" s="79"/>
    </row>
    <row r="64" spans="1:23" s="3" customFormat="1" ht="15.75" customHeight="1">
      <c r="A64" s="13"/>
      <c r="B64" s="52" t="s">
        <v>36</v>
      </c>
      <c r="C64" s="53"/>
      <c r="D64" s="54"/>
      <c r="E64" s="54"/>
      <c r="F64" s="54"/>
      <c r="G64" s="54"/>
      <c r="H64" s="33"/>
      <c r="I64" s="13"/>
      <c r="J64" s="52" t="s">
        <v>36</v>
      </c>
      <c r="K64" s="53"/>
      <c r="L64" s="54"/>
      <c r="M64" s="54"/>
      <c r="N64" s="54"/>
      <c r="O64" s="54"/>
      <c r="Q64" s="13"/>
      <c r="R64" s="52" t="s">
        <v>36</v>
      </c>
      <c r="S64" s="53"/>
      <c r="T64" s="54"/>
      <c r="U64" s="54"/>
      <c r="V64" s="54"/>
      <c r="W64" s="54"/>
    </row>
    <row r="65" spans="1:23" s="3" customFormat="1" ht="17.25" customHeight="1">
      <c r="A65" s="13"/>
      <c r="B65" s="52" t="s">
        <v>39</v>
      </c>
      <c r="C65" s="53"/>
      <c r="D65" s="54"/>
      <c r="E65" s="54"/>
      <c r="F65" s="54"/>
      <c r="G65" s="54"/>
      <c r="H65" s="37"/>
      <c r="I65" s="13"/>
      <c r="J65" s="52" t="s">
        <v>39</v>
      </c>
      <c r="K65" s="53"/>
      <c r="L65" s="54"/>
      <c r="M65" s="54"/>
      <c r="N65" s="54"/>
      <c r="O65" s="54"/>
      <c r="Q65" s="13"/>
      <c r="R65" s="52" t="s">
        <v>39</v>
      </c>
      <c r="S65" s="53"/>
      <c r="T65" s="54"/>
      <c r="U65" s="54"/>
      <c r="V65" s="54"/>
      <c r="W65" s="54"/>
    </row>
    <row r="66" spans="1:23" s="101" customFormat="1" ht="16.5" thickBot="1">
      <c r="A66" s="13"/>
      <c r="B66" s="56" t="s">
        <v>154</v>
      </c>
      <c r="C66" s="53"/>
      <c r="D66" s="54"/>
      <c r="E66" s="54"/>
      <c r="F66" s="54"/>
      <c r="G66" s="54"/>
      <c r="H66" s="21"/>
      <c r="I66" s="13"/>
      <c r="J66" s="56" t="s">
        <v>154</v>
      </c>
      <c r="K66" s="53"/>
      <c r="L66" s="54"/>
      <c r="M66" s="54"/>
      <c r="N66" s="54"/>
      <c r="O66" s="54"/>
      <c r="Q66" s="13"/>
      <c r="R66" s="56" t="s">
        <v>154</v>
      </c>
      <c r="S66" s="53"/>
      <c r="T66" s="54"/>
      <c r="U66" s="54"/>
      <c r="V66" s="54"/>
      <c r="W66" s="54"/>
    </row>
    <row r="67" spans="1:23" s="46" customFormat="1" ht="15.75">
      <c r="A67" s="522" t="s">
        <v>22</v>
      </c>
      <c r="B67" s="503" t="s">
        <v>23</v>
      </c>
      <c r="C67" s="483" t="s">
        <v>24</v>
      </c>
      <c r="D67" s="487" t="s">
        <v>25</v>
      </c>
      <c r="E67" s="488"/>
      <c r="F67" s="489"/>
      <c r="G67" s="505" t="s">
        <v>26</v>
      </c>
      <c r="H67" s="33"/>
      <c r="I67" s="522" t="s">
        <v>22</v>
      </c>
      <c r="J67" s="503" t="s">
        <v>23</v>
      </c>
      <c r="K67" s="483" t="s">
        <v>24</v>
      </c>
      <c r="L67" s="487" t="s">
        <v>25</v>
      </c>
      <c r="M67" s="488"/>
      <c r="N67" s="489"/>
      <c r="O67" s="505" t="s">
        <v>26</v>
      </c>
      <c r="Q67" s="522" t="s">
        <v>22</v>
      </c>
      <c r="R67" s="503" t="s">
        <v>23</v>
      </c>
      <c r="S67" s="483" t="s">
        <v>24</v>
      </c>
      <c r="T67" s="487" t="s">
        <v>25</v>
      </c>
      <c r="U67" s="488"/>
      <c r="V67" s="489"/>
      <c r="W67" s="505" t="s">
        <v>26</v>
      </c>
    </row>
    <row r="68" spans="1:23" s="15" customFormat="1" ht="26.25" customHeight="1" thickBot="1">
      <c r="A68" s="523"/>
      <c r="B68" s="504"/>
      <c r="C68" s="484"/>
      <c r="D68" s="59" t="s">
        <v>27</v>
      </c>
      <c r="E68" s="59" t="s">
        <v>28</v>
      </c>
      <c r="F68" s="60" t="s">
        <v>29</v>
      </c>
      <c r="G68" s="506"/>
      <c r="H68" s="33"/>
      <c r="I68" s="523"/>
      <c r="J68" s="504"/>
      <c r="K68" s="484"/>
      <c r="L68" s="59" t="s">
        <v>27</v>
      </c>
      <c r="M68" s="59" t="s">
        <v>28</v>
      </c>
      <c r="N68" s="60" t="s">
        <v>29</v>
      </c>
      <c r="O68" s="506"/>
      <c r="Q68" s="523"/>
      <c r="R68" s="504"/>
      <c r="S68" s="484"/>
      <c r="T68" s="59" t="s">
        <v>27</v>
      </c>
      <c r="U68" s="59" t="s">
        <v>28</v>
      </c>
      <c r="V68" s="60" t="s">
        <v>29</v>
      </c>
      <c r="W68" s="506"/>
    </row>
    <row r="69" spans="1:23" s="46" customFormat="1" ht="15.75" thickBot="1">
      <c r="A69" s="112">
        <v>1</v>
      </c>
      <c r="B69" s="98">
        <v>2</v>
      </c>
      <c r="C69" s="98">
        <v>3</v>
      </c>
      <c r="D69" s="98">
        <v>4</v>
      </c>
      <c r="E69" s="98">
        <v>5</v>
      </c>
      <c r="F69" s="98">
        <v>6</v>
      </c>
      <c r="G69" s="99">
        <v>7</v>
      </c>
      <c r="H69" s="33"/>
      <c r="I69" s="112">
        <v>1</v>
      </c>
      <c r="J69" s="98">
        <v>2</v>
      </c>
      <c r="K69" s="98">
        <v>3</v>
      </c>
      <c r="L69" s="98">
        <v>4</v>
      </c>
      <c r="M69" s="98">
        <v>5</v>
      </c>
      <c r="N69" s="98">
        <v>6</v>
      </c>
      <c r="O69" s="99">
        <v>7</v>
      </c>
      <c r="Q69" s="112">
        <v>1</v>
      </c>
      <c r="R69" s="98">
        <v>2</v>
      </c>
      <c r="S69" s="98">
        <v>3</v>
      </c>
      <c r="T69" s="98">
        <v>4</v>
      </c>
      <c r="U69" s="98">
        <v>5</v>
      </c>
      <c r="V69" s="98">
        <v>6</v>
      </c>
      <c r="W69" s="99">
        <v>7</v>
      </c>
    </row>
    <row r="70" spans="1:23" s="46" customFormat="1" ht="15.75">
      <c r="A70" s="14"/>
      <c r="B70" s="62" t="s">
        <v>5</v>
      </c>
      <c r="C70" s="63"/>
      <c r="D70" s="64"/>
      <c r="E70" s="64"/>
      <c r="F70" s="64"/>
      <c r="G70" s="64"/>
      <c r="H70" s="33"/>
      <c r="I70" s="14"/>
      <c r="J70" s="62" t="s">
        <v>5</v>
      </c>
      <c r="K70" s="63"/>
      <c r="L70" s="64"/>
      <c r="M70" s="64"/>
      <c r="N70" s="64"/>
      <c r="O70" s="64"/>
      <c r="Q70" s="14"/>
      <c r="R70" s="62" t="s">
        <v>5</v>
      </c>
      <c r="S70" s="63"/>
      <c r="T70" s="64"/>
      <c r="U70" s="64"/>
      <c r="V70" s="64"/>
      <c r="W70" s="64"/>
    </row>
    <row r="71" spans="1:23" s="46" customFormat="1" ht="15.75">
      <c r="A71" s="11"/>
      <c r="B71" s="65" t="s">
        <v>10</v>
      </c>
      <c r="C71" s="61"/>
      <c r="D71" s="66"/>
      <c r="E71" s="66"/>
      <c r="F71" s="66"/>
      <c r="G71" s="67"/>
      <c r="H71" s="21"/>
      <c r="I71" s="111"/>
      <c r="J71" s="65" t="s">
        <v>88</v>
      </c>
      <c r="K71" s="61"/>
      <c r="L71" s="69"/>
      <c r="M71" s="69"/>
      <c r="N71" s="69"/>
      <c r="O71" s="69"/>
      <c r="Q71" s="11"/>
      <c r="R71" s="65" t="s">
        <v>157</v>
      </c>
      <c r="S71" s="61"/>
      <c r="T71" s="66"/>
      <c r="U71" s="66"/>
      <c r="V71" s="66"/>
      <c r="W71" s="67"/>
    </row>
    <row r="72" spans="1:23" s="46" customFormat="1" ht="15.75">
      <c r="A72" s="111" t="s">
        <v>327</v>
      </c>
      <c r="B72" s="68" t="s">
        <v>326</v>
      </c>
      <c r="C72" s="61">
        <v>73</v>
      </c>
      <c r="D72" s="69">
        <v>2.95</v>
      </c>
      <c r="E72" s="74">
        <v>4.05</v>
      </c>
      <c r="F72" s="69">
        <v>22.24</v>
      </c>
      <c r="G72" s="69">
        <v>119</v>
      </c>
      <c r="H72" s="33"/>
      <c r="I72" s="111" t="s">
        <v>250</v>
      </c>
      <c r="J72" s="68" t="s">
        <v>254</v>
      </c>
      <c r="K72" s="61">
        <v>100</v>
      </c>
      <c r="L72" s="69">
        <v>0.6</v>
      </c>
      <c r="M72" s="69">
        <v>0.6</v>
      </c>
      <c r="N72" s="69">
        <v>15.4</v>
      </c>
      <c r="O72" s="69">
        <v>72</v>
      </c>
      <c r="Q72" s="125" t="s">
        <v>181</v>
      </c>
      <c r="R72" s="68" t="s">
        <v>182</v>
      </c>
      <c r="S72" s="61">
        <v>100</v>
      </c>
      <c r="T72" s="69">
        <v>0.8</v>
      </c>
      <c r="U72" s="69">
        <v>0</v>
      </c>
      <c r="V72" s="69">
        <v>3.8</v>
      </c>
      <c r="W72" s="69">
        <v>14.17</v>
      </c>
    </row>
    <row r="73" spans="1:23" s="46" customFormat="1" ht="15.75">
      <c r="A73" s="111" t="s">
        <v>191</v>
      </c>
      <c r="B73" s="123" t="s">
        <v>192</v>
      </c>
      <c r="C73" s="61">
        <v>200</v>
      </c>
      <c r="D73" s="69">
        <v>25.6</v>
      </c>
      <c r="E73" s="69">
        <v>16</v>
      </c>
      <c r="F73" s="71">
        <v>24.9</v>
      </c>
      <c r="G73" s="69">
        <v>347</v>
      </c>
      <c r="H73" s="33"/>
      <c r="I73" s="111" t="s">
        <v>181</v>
      </c>
      <c r="J73" s="70" t="s">
        <v>182</v>
      </c>
      <c r="K73" s="61">
        <v>100</v>
      </c>
      <c r="L73" s="69">
        <v>0.83</v>
      </c>
      <c r="M73" s="69">
        <v>0</v>
      </c>
      <c r="N73" s="71">
        <v>3.75</v>
      </c>
      <c r="O73" s="69">
        <v>14.17</v>
      </c>
      <c r="Q73" s="111" t="s">
        <v>169</v>
      </c>
      <c r="R73" s="68" t="s">
        <v>166</v>
      </c>
      <c r="S73" s="61" t="s">
        <v>155</v>
      </c>
      <c r="T73" s="69">
        <v>22.8</v>
      </c>
      <c r="U73" s="69">
        <v>23.1</v>
      </c>
      <c r="V73" s="69">
        <v>57.9</v>
      </c>
      <c r="W73" s="69">
        <v>531.6</v>
      </c>
    </row>
    <row r="74" spans="1:23" s="46" customFormat="1" ht="27" customHeight="1">
      <c r="A74" s="111" t="s">
        <v>178</v>
      </c>
      <c r="B74" s="70" t="s">
        <v>195</v>
      </c>
      <c r="C74" s="61">
        <v>30</v>
      </c>
      <c r="D74" s="69">
        <v>1.5</v>
      </c>
      <c r="E74" s="69">
        <v>2.55</v>
      </c>
      <c r="F74" s="74">
        <v>16.8</v>
      </c>
      <c r="G74" s="69">
        <v>96</v>
      </c>
      <c r="H74" s="35"/>
      <c r="I74" s="111" t="s">
        <v>100</v>
      </c>
      <c r="J74" s="113" t="s">
        <v>255</v>
      </c>
      <c r="K74" s="61">
        <v>250</v>
      </c>
      <c r="L74" s="71">
        <v>1.75</v>
      </c>
      <c r="M74" s="69">
        <v>4.95</v>
      </c>
      <c r="N74" s="69">
        <v>7.87</v>
      </c>
      <c r="O74" s="69">
        <v>89.75</v>
      </c>
      <c r="Q74" s="111" t="s">
        <v>201</v>
      </c>
      <c r="R74" s="70" t="s">
        <v>34</v>
      </c>
      <c r="S74" s="61" t="s">
        <v>7</v>
      </c>
      <c r="T74" s="71">
        <v>0.3</v>
      </c>
      <c r="U74" s="69">
        <v>0</v>
      </c>
      <c r="V74" s="71">
        <v>6.7</v>
      </c>
      <c r="W74" s="69">
        <v>27.9</v>
      </c>
    </row>
    <row r="75" spans="1:23" s="3" customFormat="1" ht="15.75">
      <c r="A75" s="111" t="s">
        <v>193</v>
      </c>
      <c r="B75" s="70" t="s">
        <v>194</v>
      </c>
      <c r="C75" s="61">
        <v>200</v>
      </c>
      <c r="D75" s="69">
        <v>3.8</v>
      </c>
      <c r="E75" s="71">
        <v>3.5</v>
      </c>
      <c r="F75" s="74">
        <v>11.1</v>
      </c>
      <c r="G75" s="69">
        <v>91.2</v>
      </c>
      <c r="H75" s="35"/>
      <c r="I75" s="111"/>
      <c r="J75" s="70" t="s">
        <v>256</v>
      </c>
      <c r="K75" s="61">
        <v>25</v>
      </c>
      <c r="L75" s="69">
        <v>6.8</v>
      </c>
      <c r="M75" s="69">
        <v>4.8</v>
      </c>
      <c r="N75" s="71">
        <v>0</v>
      </c>
      <c r="O75" s="69">
        <v>70</v>
      </c>
      <c r="Q75" s="111" t="s">
        <v>178</v>
      </c>
      <c r="R75" s="72" t="s">
        <v>1</v>
      </c>
      <c r="S75" s="73">
        <v>30</v>
      </c>
      <c r="T75" s="71">
        <v>1.8</v>
      </c>
      <c r="U75" s="69">
        <v>0.3</v>
      </c>
      <c r="V75" s="71">
        <v>12.9</v>
      </c>
      <c r="W75" s="69">
        <v>63</v>
      </c>
    </row>
    <row r="76" spans="1:23" s="3" customFormat="1" ht="15.75">
      <c r="A76" s="111" t="s">
        <v>178</v>
      </c>
      <c r="B76" s="72" t="s">
        <v>1</v>
      </c>
      <c r="C76" s="73">
        <v>30</v>
      </c>
      <c r="D76" s="71">
        <v>1.8</v>
      </c>
      <c r="E76" s="69">
        <v>0.3</v>
      </c>
      <c r="F76" s="71">
        <v>12.9</v>
      </c>
      <c r="G76" s="69">
        <v>63</v>
      </c>
      <c r="H76" s="21"/>
      <c r="I76" s="111" t="s">
        <v>274</v>
      </c>
      <c r="J76" s="68" t="s">
        <v>204</v>
      </c>
      <c r="K76" s="61">
        <v>100</v>
      </c>
      <c r="L76" s="69">
        <v>18.22</v>
      </c>
      <c r="M76" s="69">
        <v>18.13</v>
      </c>
      <c r="N76" s="69">
        <v>16.26</v>
      </c>
      <c r="O76" s="69">
        <v>301.3</v>
      </c>
      <c r="Q76" s="12"/>
      <c r="R76" s="82" t="s">
        <v>8</v>
      </c>
      <c r="S76" s="65">
        <v>637</v>
      </c>
      <c r="T76" s="83">
        <f>SUM(T72:T75)</f>
        <v>25.700000000000003</v>
      </c>
      <c r="U76" s="83">
        <f>SUM(U72:U75)</f>
        <v>23.400000000000002</v>
      </c>
      <c r="V76" s="83">
        <f>SUM(V72:V75)</f>
        <v>81.3</v>
      </c>
      <c r="W76" s="83">
        <f>SUM(W72:W75)</f>
        <v>636.67</v>
      </c>
    </row>
    <row r="77" spans="1:23" s="3" customFormat="1" ht="15.75">
      <c r="A77" s="12"/>
      <c r="B77" s="82" t="s">
        <v>8</v>
      </c>
      <c r="C77" s="65">
        <f>SUM(C72:C76)</f>
        <v>533</v>
      </c>
      <c r="D77" s="83">
        <f>SUM(D72:D76)</f>
        <v>35.65</v>
      </c>
      <c r="E77" s="83">
        <f>SUM(E72:E76)</f>
        <v>26.400000000000002</v>
      </c>
      <c r="F77" s="83">
        <f>SUM(F72:F76)</f>
        <v>87.94</v>
      </c>
      <c r="G77" s="83">
        <f>SUM(G72:G76)</f>
        <v>716.2</v>
      </c>
      <c r="H77" s="22"/>
      <c r="I77" s="111" t="s">
        <v>329</v>
      </c>
      <c r="J77" s="70" t="s">
        <v>328</v>
      </c>
      <c r="K77" s="61">
        <v>200</v>
      </c>
      <c r="L77" s="71">
        <v>3.7</v>
      </c>
      <c r="M77" s="71">
        <v>10</v>
      </c>
      <c r="N77" s="71">
        <v>18.13</v>
      </c>
      <c r="O77" s="69">
        <v>178.9</v>
      </c>
      <c r="Q77" s="9"/>
      <c r="R77" s="80"/>
      <c r="S77" s="75"/>
      <c r="T77" s="85"/>
      <c r="U77" s="85"/>
      <c r="V77" s="85"/>
      <c r="W77" s="85"/>
    </row>
    <row r="78" spans="1:23" s="3" customFormat="1" ht="15.75">
      <c r="A78" s="9"/>
      <c r="B78" s="80"/>
      <c r="C78" s="75"/>
      <c r="D78" s="85"/>
      <c r="E78" s="85"/>
      <c r="F78" s="85"/>
      <c r="G78" s="85"/>
      <c r="H78" s="33"/>
      <c r="I78" s="111" t="s">
        <v>178</v>
      </c>
      <c r="J78" s="70" t="s">
        <v>257</v>
      </c>
      <c r="K78" s="61">
        <v>200</v>
      </c>
      <c r="L78" s="71">
        <v>0</v>
      </c>
      <c r="M78" s="71">
        <v>0</v>
      </c>
      <c r="N78" s="71">
        <v>23</v>
      </c>
      <c r="O78" s="69">
        <v>92.2</v>
      </c>
      <c r="Q78" s="9"/>
      <c r="R78" s="80"/>
      <c r="S78" s="75"/>
      <c r="T78" s="85"/>
      <c r="U78" s="85"/>
      <c r="V78" s="85"/>
      <c r="W78" s="85"/>
    </row>
    <row r="79" spans="1:23" s="3" customFormat="1" ht="15.75">
      <c r="A79" s="55"/>
      <c r="B79" s="76"/>
      <c r="C79" s="77"/>
      <c r="D79" s="57"/>
      <c r="E79" s="57"/>
      <c r="F79" s="57"/>
      <c r="G79" s="79"/>
      <c r="H79" s="33"/>
      <c r="I79" s="111" t="s">
        <v>178</v>
      </c>
      <c r="J79" s="70" t="s">
        <v>89</v>
      </c>
      <c r="K79" s="61">
        <v>30</v>
      </c>
      <c r="L79" s="71">
        <v>1.8</v>
      </c>
      <c r="M79" s="69">
        <v>0.3</v>
      </c>
      <c r="N79" s="71">
        <v>12.9</v>
      </c>
      <c r="O79" s="69">
        <v>63</v>
      </c>
      <c r="Q79" s="55"/>
      <c r="R79" s="76"/>
      <c r="S79" s="77"/>
      <c r="T79" s="57"/>
      <c r="U79" s="57"/>
      <c r="V79" s="57"/>
      <c r="W79" s="79"/>
    </row>
    <row r="80" spans="1:23" s="3" customFormat="1" ht="15.75">
      <c r="A80" s="103"/>
      <c r="B80" s="76"/>
      <c r="C80" s="77"/>
      <c r="D80" s="57"/>
      <c r="E80" s="57"/>
      <c r="F80" s="57"/>
      <c r="G80" s="57"/>
      <c r="H80" s="33"/>
      <c r="I80" s="111" t="s">
        <v>178</v>
      </c>
      <c r="J80" s="72" t="s">
        <v>90</v>
      </c>
      <c r="K80" s="73">
        <v>30</v>
      </c>
      <c r="L80" s="74">
        <v>1.8</v>
      </c>
      <c r="M80" s="74">
        <v>0.3</v>
      </c>
      <c r="N80" s="74">
        <v>11.4</v>
      </c>
      <c r="O80" s="74">
        <v>57</v>
      </c>
      <c r="Q80" s="103"/>
      <c r="R80" s="76"/>
      <c r="S80" s="77"/>
      <c r="T80" s="57"/>
      <c r="U80" s="57"/>
      <c r="V80" s="57"/>
      <c r="W80" s="57"/>
    </row>
    <row r="81" spans="1:23" s="3" customFormat="1" ht="15.75">
      <c r="A81" s="55"/>
      <c r="B81" s="76"/>
      <c r="C81" s="77"/>
      <c r="D81" s="57"/>
      <c r="E81" s="57"/>
      <c r="F81" s="57"/>
      <c r="G81" s="79"/>
      <c r="H81" s="33"/>
      <c r="I81" s="12"/>
      <c r="J81" s="82" t="s">
        <v>8</v>
      </c>
      <c r="K81" s="65"/>
      <c r="L81" s="83">
        <f>SUM(L72:L80)</f>
        <v>35.49999999999999</v>
      </c>
      <c r="M81" s="83">
        <f>SUM(M72:M80)</f>
        <v>39.07999999999999</v>
      </c>
      <c r="N81" s="83">
        <f>SUM(N72:N80)</f>
        <v>108.71000000000001</v>
      </c>
      <c r="O81" s="83">
        <f>SUM(O72:O80)</f>
        <v>938.32</v>
      </c>
      <c r="Q81" s="55"/>
      <c r="R81" s="76"/>
      <c r="S81" s="77"/>
      <c r="T81" s="57"/>
      <c r="U81" s="57"/>
      <c r="V81" s="57"/>
      <c r="W81" s="79"/>
    </row>
    <row r="82" spans="1:23" s="3" customFormat="1" ht="15.75">
      <c r="A82" s="55"/>
      <c r="B82" s="76"/>
      <c r="C82" s="77"/>
      <c r="D82" s="57"/>
      <c r="E82" s="79"/>
      <c r="F82" s="57"/>
      <c r="G82" s="79"/>
      <c r="H82" s="33"/>
      <c r="I82" s="33"/>
      <c r="J82" s="33"/>
      <c r="K82" s="33"/>
      <c r="L82" s="26"/>
      <c r="M82" s="26"/>
      <c r="N82" s="26"/>
      <c r="O82" s="26"/>
      <c r="Q82" s="55"/>
      <c r="R82" s="76"/>
      <c r="S82" s="77"/>
      <c r="T82" s="57"/>
      <c r="U82" s="79"/>
      <c r="V82" s="57"/>
      <c r="W82" s="79"/>
    </row>
    <row r="83" spans="1:23" s="3" customFormat="1" ht="15.75">
      <c r="A83" s="75"/>
      <c r="B83" s="80"/>
      <c r="C83" s="75"/>
      <c r="D83" s="85"/>
      <c r="E83" s="85"/>
      <c r="F83" s="85"/>
      <c r="G83" s="81"/>
      <c r="H83" s="35"/>
      <c r="I83" s="35"/>
      <c r="J83" s="35"/>
      <c r="K83" s="35"/>
      <c r="L83" s="26"/>
      <c r="M83" s="26"/>
      <c r="N83" s="26"/>
      <c r="O83" s="26"/>
      <c r="Q83" s="75"/>
      <c r="R83" s="80"/>
      <c r="S83" s="75"/>
      <c r="T83" s="85"/>
      <c r="U83" s="85"/>
      <c r="V83" s="85"/>
      <c r="W83" s="81"/>
    </row>
    <row r="84" spans="1:23" s="3" customFormat="1" ht="15.75">
      <c r="A84" s="57"/>
      <c r="B84" s="80"/>
      <c r="C84" s="76"/>
      <c r="D84" s="76"/>
      <c r="E84" s="80"/>
      <c r="F84" s="80"/>
      <c r="G84" s="80"/>
      <c r="H84" s="28"/>
      <c r="I84" s="28"/>
      <c r="J84" s="28"/>
      <c r="K84" s="28"/>
      <c r="L84" s="26"/>
      <c r="Q84" s="57"/>
      <c r="R84" s="80"/>
      <c r="S84" s="76"/>
      <c r="T84" s="76"/>
      <c r="U84" s="80"/>
      <c r="V84" s="80"/>
      <c r="W84" s="80"/>
    </row>
    <row r="85" spans="1:23" s="3" customFormat="1" ht="15.75">
      <c r="A85" s="13"/>
      <c r="B85" s="52" t="s">
        <v>36</v>
      </c>
      <c r="C85" s="53"/>
      <c r="D85" s="79"/>
      <c r="E85" s="84"/>
      <c r="F85" s="84"/>
      <c r="G85" s="79"/>
      <c r="H85" s="21"/>
      <c r="I85" s="13"/>
      <c r="J85" s="52" t="s">
        <v>36</v>
      </c>
      <c r="K85" s="53"/>
      <c r="L85" s="54"/>
      <c r="M85" s="54"/>
      <c r="N85" s="54"/>
      <c r="O85" s="54"/>
      <c r="Q85" s="13"/>
      <c r="R85" s="52" t="s">
        <v>36</v>
      </c>
      <c r="S85" s="53"/>
      <c r="T85" s="54"/>
      <c r="U85" s="54"/>
      <c r="V85" s="54"/>
      <c r="W85" s="54"/>
    </row>
    <row r="86" spans="1:23" s="3" customFormat="1" ht="15.75">
      <c r="A86" s="13"/>
      <c r="B86" s="52" t="s">
        <v>41</v>
      </c>
      <c r="C86" s="53"/>
      <c r="D86" s="54"/>
      <c r="E86" s="54"/>
      <c r="F86" s="54"/>
      <c r="G86" s="54"/>
      <c r="H86" s="29"/>
      <c r="I86" s="13"/>
      <c r="J86" s="52" t="s">
        <v>41</v>
      </c>
      <c r="K86" s="53"/>
      <c r="L86" s="54"/>
      <c r="M86" s="54"/>
      <c r="N86" s="54"/>
      <c r="O86" s="54"/>
      <c r="Q86" s="13"/>
      <c r="R86" s="52" t="s">
        <v>41</v>
      </c>
      <c r="S86" s="53"/>
      <c r="T86" s="54"/>
      <c r="U86" s="54"/>
      <c r="V86" s="54"/>
      <c r="W86" s="54"/>
    </row>
    <row r="87" spans="1:23" s="3" customFormat="1" ht="16.5" thickBot="1">
      <c r="A87" s="13"/>
      <c r="B87" s="56" t="s">
        <v>154</v>
      </c>
      <c r="C87" s="53"/>
      <c r="D87" s="54"/>
      <c r="E87" s="54"/>
      <c r="F87" s="54"/>
      <c r="G87" s="54"/>
      <c r="H87" s="29"/>
      <c r="I87" s="13"/>
      <c r="J87" s="56" t="s">
        <v>154</v>
      </c>
      <c r="K87" s="53"/>
      <c r="L87" s="54"/>
      <c r="M87" s="54"/>
      <c r="N87" s="54"/>
      <c r="O87" s="54"/>
      <c r="Q87" s="13"/>
      <c r="R87" s="56" t="s">
        <v>154</v>
      </c>
      <c r="S87" s="53"/>
      <c r="T87" s="54"/>
      <c r="U87" s="54"/>
      <c r="V87" s="54"/>
      <c r="W87" s="54"/>
    </row>
    <row r="88" spans="1:23" s="3" customFormat="1" ht="15.75" customHeight="1">
      <c r="A88" s="522" t="s">
        <v>22</v>
      </c>
      <c r="B88" s="503" t="s">
        <v>23</v>
      </c>
      <c r="C88" s="483" t="s">
        <v>24</v>
      </c>
      <c r="D88" s="487" t="s">
        <v>25</v>
      </c>
      <c r="E88" s="488"/>
      <c r="F88" s="489"/>
      <c r="G88" s="505" t="s">
        <v>26</v>
      </c>
      <c r="H88" s="22"/>
      <c r="I88" s="522" t="s">
        <v>22</v>
      </c>
      <c r="J88" s="503" t="s">
        <v>23</v>
      </c>
      <c r="K88" s="483" t="s">
        <v>24</v>
      </c>
      <c r="L88" s="487" t="s">
        <v>25</v>
      </c>
      <c r="M88" s="488"/>
      <c r="N88" s="489"/>
      <c r="O88" s="505" t="s">
        <v>26</v>
      </c>
      <c r="Q88" s="522" t="s">
        <v>22</v>
      </c>
      <c r="R88" s="503" t="s">
        <v>23</v>
      </c>
      <c r="S88" s="483" t="s">
        <v>24</v>
      </c>
      <c r="T88" s="487" t="s">
        <v>25</v>
      </c>
      <c r="U88" s="488"/>
      <c r="V88" s="489"/>
      <c r="W88" s="505" t="s">
        <v>26</v>
      </c>
    </row>
    <row r="89" spans="1:23" s="3" customFormat="1" ht="27.75" customHeight="1" thickBot="1">
      <c r="A89" s="523"/>
      <c r="B89" s="504"/>
      <c r="C89" s="484"/>
      <c r="D89" s="59" t="s">
        <v>27</v>
      </c>
      <c r="E89" s="59" t="s">
        <v>28</v>
      </c>
      <c r="F89" s="60" t="s">
        <v>29</v>
      </c>
      <c r="G89" s="506"/>
      <c r="H89" s="22"/>
      <c r="I89" s="523"/>
      <c r="J89" s="504"/>
      <c r="K89" s="484"/>
      <c r="L89" s="59" t="s">
        <v>27</v>
      </c>
      <c r="M89" s="59" t="s">
        <v>28</v>
      </c>
      <c r="N89" s="60" t="s">
        <v>29</v>
      </c>
      <c r="O89" s="506"/>
      <c r="Q89" s="523"/>
      <c r="R89" s="504"/>
      <c r="S89" s="484"/>
      <c r="T89" s="59" t="s">
        <v>27</v>
      </c>
      <c r="U89" s="59" t="s">
        <v>28</v>
      </c>
      <c r="V89" s="60" t="s">
        <v>29</v>
      </c>
      <c r="W89" s="506"/>
    </row>
    <row r="90" spans="1:23" s="3" customFormat="1" ht="15.75" thickBot="1">
      <c r="A90" s="112">
        <v>1</v>
      </c>
      <c r="B90" s="98">
        <v>2</v>
      </c>
      <c r="C90" s="98">
        <v>3</v>
      </c>
      <c r="D90" s="98">
        <v>4</v>
      </c>
      <c r="E90" s="98">
        <v>5</v>
      </c>
      <c r="F90" s="98">
        <v>6</v>
      </c>
      <c r="G90" s="99">
        <v>7</v>
      </c>
      <c r="H90" s="22"/>
      <c r="I90" s="112">
        <v>1</v>
      </c>
      <c r="J90" s="98">
        <v>2</v>
      </c>
      <c r="K90" s="98">
        <v>3</v>
      </c>
      <c r="L90" s="98">
        <v>4</v>
      </c>
      <c r="M90" s="98">
        <v>5</v>
      </c>
      <c r="N90" s="98">
        <v>6</v>
      </c>
      <c r="O90" s="99">
        <v>7</v>
      </c>
      <c r="Q90" s="112">
        <v>1</v>
      </c>
      <c r="R90" s="98">
        <v>2</v>
      </c>
      <c r="S90" s="98">
        <v>3</v>
      </c>
      <c r="T90" s="98">
        <v>4</v>
      </c>
      <c r="U90" s="98">
        <v>5</v>
      </c>
      <c r="V90" s="98">
        <v>6</v>
      </c>
      <c r="W90" s="99">
        <v>7</v>
      </c>
    </row>
    <row r="91" spans="1:23" s="3" customFormat="1" ht="14.25" customHeight="1">
      <c r="A91" s="14"/>
      <c r="B91" s="62" t="s">
        <v>42</v>
      </c>
      <c r="C91" s="63"/>
      <c r="D91" s="64"/>
      <c r="E91" s="64"/>
      <c r="F91" s="64"/>
      <c r="G91" s="64"/>
      <c r="H91" s="22"/>
      <c r="I91" s="14"/>
      <c r="J91" s="62" t="s">
        <v>42</v>
      </c>
      <c r="K91" s="63"/>
      <c r="L91" s="64"/>
      <c r="M91" s="64"/>
      <c r="N91" s="64"/>
      <c r="O91" s="64"/>
      <c r="Q91" s="14"/>
      <c r="R91" s="62" t="s">
        <v>42</v>
      </c>
      <c r="S91" s="63"/>
      <c r="T91" s="64"/>
      <c r="U91" s="64"/>
      <c r="V91" s="64"/>
      <c r="W91" s="64"/>
    </row>
    <row r="92" spans="1:23" s="3" customFormat="1" ht="14.25" customHeight="1">
      <c r="A92" s="11"/>
      <c r="B92" s="65" t="s">
        <v>10</v>
      </c>
      <c r="C92" s="61"/>
      <c r="D92" s="66"/>
      <c r="E92" s="66"/>
      <c r="F92" s="66"/>
      <c r="G92" s="67"/>
      <c r="H92" s="22"/>
      <c r="I92" s="11"/>
      <c r="J92" s="65" t="s">
        <v>88</v>
      </c>
      <c r="K92" s="61"/>
      <c r="L92" s="66"/>
      <c r="M92" s="66"/>
      <c r="N92" s="66"/>
      <c r="O92" s="67"/>
      <c r="Q92" s="11"/>
      <c r="R92" s="65" t="s">
        <v>157</v>
      </c>
      <c r="S92" s="61"/>
      <c r="T92" s="66"/>
      <c r="U92" s="66"/>
      <c r="V92" s="66"/>
      <c r="W92" s="67"/>
    </row>
    <row r="93" spans="1:23" s="3" customFormat="1" ht="15" customHeight="1">
      <c r="A93" s="148" t="s">
        <v>196</v>
      </c>
      <c r="B93" s="123" t="s">
        <v>197</v>
      </c>
      <c r="C93" s="61">
        <v>100</v>
      </c>
      <c r="D93" s="71">
        <v>1.2</v>
      </c>
      <c r="E93" s="69">
        <v>0.16</v>
      </c>
      <c r="F93" s="71">
        <v>3.8</v>
      </c>
      <c r="G93" s="69">
        <v>21.6</v>
      </c>
      <c r="H93" s="22"/>
      <c r="I93" s="111" t="s">
        <v>259</v>
      </c>
      <c r="J93" s="68" t="s">
        <v>258</v>
      </c>
      <c r="K93" s="61">
        <v>100</v>
      </c>
      <c r="L93" s="74">
        <v>0.4</v>
      </c>
      <c r="M93" s="69">
        <v>0.3</v>
      </c>
      <c r="N93" s="74">
        <v>10.3</v>
      </c>
      <c r="O93" s="69">
        <v>47</v>
      </c>
      <c r="Q93" s="111" t="s">
        <v>332</v>
      </c>
      <c r="R93" s="68" t="s">
        <v>333</v>
      </c>
      <c r="S93" s="61">
        <v>50</v>
      </c>
      <c r="T93" s="69">
        <v>3.35</v>
      </c>
      <c r="U93" s="69">
        <v>7</v>
      </c>
      <c r="V93" s="69">
        <v>21</v>
      </c>
      <c r="W93" s="69">
        <v>160.5</v>
      </c>
    </row>
    <row r="94" spans="1:23" s="3" customFormat="1" ht="15" customHeight="1">
      <c r="A94" s="111" t="s">
        <v>330</v>
      </c>
      <c r="B94" s="72" t="s">
        <v>331</v>
      </c>
      <c r="C94" s="73" t="s">
        <v>261</v>
      </c>
      <c r="D94" s="69">
        <v>14.3</v>
      </c>
      <c r="E94" s="74">
        <v>11.11</v>
      </c>
      <c r="F94" s="74">
        <v>2.22</v>
      </c>
      <c r="G94" s="69">
        <v>172.22</v>
      </c>
      <c r="H94" s="22"/>
      <c r="I94" s="111" t="s">
        <v>106</v>
      </c>
      <c r="J94" s="68" t="s">
        <v>105</v>
      </c>
      <c r="K94" s="61">
        <v>100</v>
      </c>
      <c r="L94" s="74">
        <v>0.848</v>
      </c>
      <c r="M94" s="69">
        <v>5</v>
      </c>
      <c r="N94" s="74">
        <v>2.576</v>
      </c>
      <c r="O94" s="69">
        <v>59.1</v>
      </c>
      <c r="Q94" s="111" t="s">
        <v>20</v>
      </c>
      <c r="R94" s="70" t="s">
        <v>16</v>
      </c>
      <c r="S94" s="61" t="s">
        <v>156</v>
      </c>
      <c r="T94" s="71">
        <v>5.6</v>
      </c>
      <c r="U94" s="69">
        <v>9.7</v>
      </c>
      <c r="V94" s="74">
        <v>38.53</v>
      </c>
      <c r="W94" s="69">
        <v>264.53</v>
      </c>
    </row>
    <row r="95" spans="1:23" s="3" customFormat="1" ht="14.25" customHeight="1">
      <c r="A95" s="111" t="s">
        <v>334</v>
      </c>
      <c r="B95" s="70" t="s">
        <v>55</v>
      </c>
      <c r="C95" s="61">
        <v>200</v>
      </c>
      <c r="D95" s="71">
        <v>4.13</v>
      </c>
      <c r="E95" s="71">
        <v>8</v>
      </c>
      <c r="F95" s="71">
        <v>26.26</v>
      </c>
      <c r="G95" s="69">
        <v>109.35</v>
      </c>
      <c r="H95" s="33"/>
      <c r="I95" s="153" t="s">
        <v>107</v>
      </c>
      <c r="J95" s="154" t="s">
        <v>306</v>
      </c>
      <c r="K95" s="155">
        <v>200</v>
      </c>
      <c r="L95" s="156">
        <v>2.75</v>
      </c>
      <c r="M95" s="156">
        <v>2.87</v>
      </c>
      <c r="N95" s="156">
        <v>16.5</v>
      </c>
      <c r="O95" s="156">
        <v>103.12</v>
      </c>
      <c r="Q95" s="111" t="s">
        <v>174</v>
      </c>
      <c r="R95" s="70" t="s">
        <v>175</v>
      </c>
      <c r="S95" s="61">
        <v>35</v>
      </c>
      <c r="T95" s="69">
        <v>8.17</v>
      </c>
      <c r="U95" s="69">
        <v>10.26</v>
      </c>
      <c r="V95" s="69">
        <v>0</v>
      </c>
      <c r="W95" s="69">
        <v>125.41</v>
      </c>
    </row>
    <row r="96" spans="1:23" s="3" customFormat="1" ht="14.25" customHeight="1">
      <c r="A96" s="111" t="s">
        <v>184</v>
      </c>
      <c r="B96" s="70" t="s">
        <v>44</v>
      </c>
      <c r="C96" s="61">
        <v>200</v>
      </c>
      <c r="D96" s="71">
        <v>0.2</v>
      </c>
      <c r="E96" s="71">
        <v>0</v>
      </c>
      <c r="F96" s="69">
        <v>6.5</v>
      </c>
      <c r="G96" s="69">
        <v>26.8</v>
      </c>
      <c r="H96" s="33"/>
      <c r="I96" s="111"/>
      <c r="J96" s="70" t="s">
        <v>260</v>
      </c>
      <c r="K96" s="61">
        <v>25</v>
      </c>
      <c r="L96" s="69">
        <v>6.8</v>
      </c>
      <c r="M96" s="69">
        <v>4.8</v>
      </c>
      <c r="N96" s="71">
        <v>0</v>
      </c>
      <c r="O96" s="69">
        <v>70</v>
      </c>
      <c r="Q96" s="111" t="s">
        <v>177</v>
      </c>
      <c r="R96" s="70" t="s">
        <v>176</v>
      </c>
      <c r="S96" s="61" t="s">
        <v>7</v>
      </c>
      <c r="T96" s="71">
        <v>0.3</v>
      </c>
      <c r="U96" s="71">
        <v>0</v>
      </c>
      <c r="V96" s="71">
        <v>6.7</v>
      </c>
      <c r="W96" s="69">
        <v>27.9</v>
      </c>
    </row>
    <row r="97" spans="1:23" s="3" customFormat="1" ht="14.25" customHeight="1">
      <c r="A97" s="111" t="s">
        <v>178</v>
      </c>
      <c r="B97" s="72" t="s">
        <v>1</v>
      </c>
      <c r="C97" s="73">
        <v>30</v>
      </c>
      <c r="D97" s="71">
        <v>1.8</v>
      </c>
      <c r="E97" s="69">
        <v>0.3</v>
      </c>
      <c r="F97" s="71">
        <v>12.9</v>
      </c>
      <c r="G97" s="69">
        <v>63</v>
      </c>
      <c r="H97" s="29"/>
      <c r="I97" s="111" t="s">
        <v>97</v>
      </c>
      <c r="J97" s="70" t="s">
        <v>96</v>
      </c>
      <c r="K97" s="61">
        <v>180</v>
      </c>
      <c r="L97" s="69">
        <v>6.36</v>
      </c>
      <c r="M97" s="69">
        <v>6.6</v>
      </c>
      <c r="N97" s="69">
        <v>39.24</v>
      </c>
      <c r="O97" s="69">
        <v>242.4</v>
      </c>
      <c r="Q97" s="111" t="s">
        <v>178</v>
      </c>
      <c r="R97" s="70" t="s">
        <v>1</v>
      </c>
      <c r="S97" s="61">
        <v>30</v>
      </c>
      <c r="T97" s="71">
        <v>1.8</v>
      </c>
      <c r="U97" s="69">
        <v>0.3</v>
      </c>
      <c r="V97" s="71">
        <v>12.9</v>
      </c>
      <c r="W97" s="69">
        <v>63</v>
      </c>
    </row>
    <row r="98" spans="1:23" s="3" customFormat="1" ht="33" customHeight="1">
      <c r="A98" s="111"/>
      <c r="B98" s="82" t="s">
        <v>8</v>
      </c>
      <c r="C98" s="65">
        <v>630</v>
      </c>
      <c r="D98" s="83">
        <f>SUM(D93:D97)</f>
        <v>21.63</v>
      </c>
      <c r="E98" s="83">
        <f>SUM(E93:E97)</f>
        <v>19.57</v>
      </c>
      <c r="F98" s="83">
        <f>SUM(F93:F97)</f>
        <v>51.68</v>
      </c>
      <c r="G98" s="83">
        <f>SUM(G93:G97)</f>
        <v>392.96999999999997</v>
      </c>
      <c r="H98" s="29"/>
      <c r="I98" s="111" t="s">
        <v>262</v>
      </c>
      <c r="J98" s="151" t="s">
        <v>344</v>
      </c>
      <c r="K98" s="61" t="s">
        <v>261</v>
      </c>
      <c r="L98" s="69">
        <v>10.6</v>
      </c>
      <c r="M98" s="69">
        <v>12.2</v>
      </c>
      <c r="N98" s="69">
        <v>8.33</v>
      </c>
      <c r="O98" s="69">
        <v>197.5</v>
      </c>
      <c r="Q98" s="12"/>
      <c r="R98" s="82" t="s">
        <v>8</v>
      </c>
      <c r="S98" s="65">
        <v>532</v>
      </c>
      <c r="T98" s="83">
        <f>SUM(T93:T97)</f>
        <v>19.22</v>
      </c>
      <c r="U98" s="83">
        <f>SUM(U93:U97)</f>
        <v>27.26</v>
      </c>
      <c r="V98" s="83">
        <f>SUM(V93:V97)</f>
        <v>79.13000000000001</v>
      </c>
      <c r="W98" s="83">
        <f>SUM(W93:W97)</f>
        <v>641.3399999999999</v>
      </c>
    </row>
    <row r="99" spans="1:23" s="3" customFormat="1" ht="14.25" customHeight="1">
      <c r="A99" s="9"/>
      <c r="B99" s="80"/>
      <c r="C99" s="75"/>
      <c r="D99" s="85"/>
      <c r="E99" s="85"/>
      <c r="F99" s="85"/>
      <c r="G99" s="81"/>
      <c r="H99" s="33"/>
      <c r="I99" s="111" t="s">
        <v>108</v>
      </c>
      <c r="J99" s="70" t="s">
        <v>130</v>
      </c>
      <c r="K99" s="61">
        <v>200</v>
      </c>
      <c r="L99" s="71">
        <v>0.4</v>
      </c>
      <c r="M99" s="71">
        <v>0.1</v>
      </c>
      <c r="N99" s="71">
        <v>34</v>
      </c>
      <c r="O99" s="69">
        <v>141.2</v>
      </c>
      <c r="Q99" s="9"/>
      <c r="R99" s="80"/>
      <c r="S99" s="75"/>
      <c r="T99" s="85"/>
      <c r="U99" s="85"/>
      <c r="V99" s="85"/>
      <c r="W99" s="81"/>
    </row>
    <row r="100" spans="1:23" s="3" customFormat="1" ht="14.25" customHeight="1">
      <c r="A100" s="9"/>
      <c r="B100" s="80"/>
      <c r="C100" s="75"/>
      <c r="D100" s="85"/>
      <c r="E100" s="85"/>
      <c r="F100" s="85"/>
      <c r="G100" s="81"/>
      <c r="H100" s="33"/>
      <c r="I100" s="111" t="s">
        <v>178</v>
      </c>
      <c r="J100" s="70" t="s">
        <v>89</v>
      </c>
      <c r="K100" s="61">
        <v>30</v>
      </c>
      <c r="L100" s="71">
        <v>1.8</v>
      </c>
      <c r="M100" s="69">
        <v>0.3</v>
      </c>
      <c r="N100" s="71">
        <v>12.9</v>
      </c>
      <c r="O100" s="69">
        <v>63</v>
      </c>
      <c r="Q100" s="9"/>
      <c r="R100" s="80"/>
      <c r="S100" s="75"/>
      <c r="T100" s="85"/>
      <c r="U100" s="85"/>
      <c r="V100" s="85"/>
      <c r="W100" s="81"/>
    </row>
    <row r="101" spans="1:23" s="3" customFormat="1" ht="14.25" customHeight="1">
      <c r="A101" s="9"/>
      <c r="B101" s="80"/>
      <c r="C101" s="75"/>
      <c r="D101" s="85"/>
      <c r="E101" s="85"/>
      <c r="F101" s="85"/>
      <c r="G101" s="81"/>
      <c r="H101" s="33"/>
      <c r="I101" s="111" t="s">
        <v>178</v>
      </c>
      <c r="J101" s="72" t="s">
        <v>90</v>
      </c>
      <c r="K101" s="73">
        <v>30</v>
      </c>
      <c r="L101" s="74">
        <v>1.8</v>
      </c>
      <c r="M101" s="74">
        <v>0.3</v>
      </c>
      <c r="N101" s="74">
        <v>11.4</v>
      </c>
      <c r="O101" s="74">
        <v>57</v>
      </c>
      <c r="Q101" s="9"/>
      <c r="R101" s="80"/>
      <c r="S101" s="75"/>
      <c r="T101" s="85"/>
      <c r="U101" s="85"/>
      <c r="V101" s="85"/>
      <c r="W101" s="81"/>
    </row>
    <row r="102" spans="1:23" s="3" customFormat="1" ht="14.25" customHeight="1">
      <c r="A102" s="9"/>
      <c r="B102" s="80"/>
      <c r="C102" s="75"/>
      <c r="D102" s="85"/>
      <c r="E102" s="85"/>
      <c r="F102" s="85"/>
      <c r="G102" s="81"/>
      <c r="H102" s="33"/>
      <c r="I102" s="12"/>
      <c r="J102" s="82" t="s">
        <v>8</v>
      </c>
      <c r="K102" s="65"/>
      <c r="L102" s="83">
        <f>SUM(L93:L101)</f>
        <v>31.758000000000003</v>
      </c>
      <c r="M102" s="83">
        <f>SUM(M93:M101)</f>
        <v>32.47</v>
      </c>
      <c r="N102" s="83">
        <f>SUM(N93:N101)</f>
        <v>135.246</v>
      </c>
      <c r="O102" s="83">
        <f>SUM(O93:O101)</f>
        <v>980.3199999999999</v>
      </c>
      <c r="Q102" s="9"/>
      <c r="R102" s="80"/>
      <c r="S102" s="75"/>
      <c r="T102" s="85"/>
      <c r="U102" s="85"/>
      <c r="V102" s="85"/>
      <c r="W102" s="81"/>
    </row>
    <row r="103" spans="1:23" s="3" customFormat="1" ht="13.5" customHeight="1">
      <c r="A103" s="104"/>
      <c r="B103" s="76"/>
      <c r="C103" s="77"/>
      <c r="D103" s="54"/>
      <c r="E103" s="54"/>
      <c r="F103" s="54"/>
      <c r="G103" s="54"/>
      <c r="H103" s="33"/>
      <c r="I103" s="33"/>
      <c r="J103" s="33"/>
      <c r="K103" s="33"/>
      <c r="L103" s="26"/>
      <c r="Q103" s="104"/>
      <c r="R103" s="76"/>
      <c r="S103" s="77"/>
      <c r="T103" s="79"/>
      <c r="U103" s="79"/>
      <c r="V103" s="79"/>
      <c r="W103" s="79"/>
    </row>
    <row r="104" spans="1:23" s="46" customFormat="1" ht="15.75">
      <c r="A104" s="13"/>
      <c r="B104" s="52" t="s">
        <v>49</v>
      </c>
      <c r="C104" s="53"/>
      <c r="D104" s="54"/>
      <c r="E104" s="54"/>
      <c r="F104" s="54"/>
      <c r="G104" s="54"/>
      <c r="H104" s="30"/>
      <c r="I104" s="13"/>
      <c r="J104" s="52" t="s">
        <v>49</v>
      </c>
      <c r="K104" s="53"/>
      <c r="L104" s="54"/>
      <c r="M104" s="54"/>
      <c r="N104" s="54"/>
      <c r="O104" s="54"/>
      <c r="Q104" s="13"/>
      <c r="R104" s="52" t="s">
        <v>49</v>
      </c>
      <c r="S104" s="53"/>
      <c r="T104" s="54"/>
      <c r="U104" s="54"/>
      <c r="V104" s="54"/>
      <c r="W104" s="54"/>
    </row>
    <row r="105" spans="1:23" s="101" customFormat="1" ht="15.75">
      <c r="A105" s="13"/>
      <c r="B105" s="52" t="s">
        <v>45</v>
      </c>
      <c r="C105" s="53"/>
      <c r="D105" s="54"/>
      <c r="E105" s="54"/>
      <c r="F105" s="54"/>
      <c r="G105" s="54"/>
      <c r="H105" s="33"/>
      <c r="I105" s="13"/>
      <c r="J105" s="52" t="s">
        <v>45</v>
      </c>
      <c r="K105" s="53"/>
      <c r="L105" s="54"/>
      <c r="M105" s="54"/>
      <c r="N105" s="54"/>
      <c r="O105" s="54"/>
      <c r="Q105" s="13"/>
      <c r="R105" s="52" t="s">
        <v>45</v>
      </c>
      <c r="S105" s="53"/>
      <c r="T105" s="54"/>
      <c r="U105" s="54"/>
      <c r="V105" s="54"/>
      <c r="W105" s="54"/>
    </row>
    <row r="106" spans="1:23" s="46" customFormat="1" ht="16.5" thickBot="1">
      <c r="A106" s="13"/>
      <c r="B106" s="56" t="s">
        <v>154</v>
      </c>
      <c r="C106" s="53"/>
      <c r="D106" s="54"/>
      <c r="E106" s="54"/>
      <c r="F106" s="54"/>
      <c r="G106" s="54"/>
      <c r="H106" s="21"/>
      <c r="I106" s="13"/>
      <c r="J106" s="56" t="s">
        <v>154</v>
      </c>
      <c r="K106" s="53"/>
      <c r="L106" s="54"/>
      <c r="M106" s="54"/>
      <c r="N106" s="54"/>
      <c r="O106" s="54"/>
      <c r="Q106" s="13"/>
      <c r="R106" s="56" t="s">
        <v>154</v>
      </c>
      <c r="S106" s="53"/>
      <c r="T106" s="54"/>
      <c r="U106" s="54"/>
      <c r="V106" s="54"/>
      <c r="W106" s="54"/>
    </row>
    <row r="107" spans="1:23" s="15" customFormat="1" ht="15.75">
      <c r="A107" s="522" t="s">
        <v>22</v>
      </c>
      <c r="B107" s="503" t="s">
        <v>23</v>
      </c>
      <c r="C107" s="483" t="s">
        <v>24</v>
      </c>
      <c r="D107" s="487" t="s">
        <v>25</v>
      </c>
      <c r="E107" s="488"/>
      <c r="F107" s="489"/>
      <c r="G107" s="505" t="s">
        <v>26</v>
      </c>
      <c r="H107" s="33"/>
      <c r="I107" s="522" t="s">
        <v>22</v>
      </c>
      <c r="J107" s="503" t="s">
        <v>23</v>
      </c>
      <c r="K107" s="483" t="s">
        <v>24</v>
      </c>
      <c r="L107" s="487" t="s">
        <v>25</v>
      </c>
      <c r="M107" s="488"/>
      <c r="N107" s="489"/>
      <c r="O107" s="505" t="s">
        <v>26</v>
      </c>
      <c r="Q107" s="522" t="s">
        <v>22</v>
      </c>
      <c r="R107" s="503" t="s">
        <v>23</v>
      </c>
      <c r="S107" s="483" t="s">
        <v>24</v>
      </c>
      <c r="T107" s="487" t="s">
        <v>25</v>
      </c>
      <c r="U107" s="488"/>
      <c r="V107" s="489"/>
      <c r="W107" s="505" t="s">
        <v>26</v>
      </c>
    </row>
    <row r="108" spans="1:23" s="46" customFormat="1" ht="31.5" customHeight="1" thickBot="1">
      <c r="A108" s="523"/>
      <c r="B108" s="504"/>
      <c r="C108" s="484"/>
      <c r="D108" s="59" t="s">
        <v>27</v>
      </c>
      <c r="E108" s="59" t="s">
        <v>28</v>
      </c>
      <c r="F108" s="60" t="s">
        <v>29</v>
      </c>
      <c r="G108" s="506"/>
      <c r="H108" s="33"/>
      <c r="I108" s="523"/>
      <c r="J108" s="504"/>
      <c r="K108" s="484"/>
      <c r="L108" s="59" t="s">
        <v>27</v>
      </c>
      <c r="M108" s="59" t="s">
        <v>28</v>
      </c>
      <c r="N108" s="60" t="s">
        <v>29</v>
      </c>
      <c r="O108" s="506"/>
      <c r="Q108" s="523"/>
      <c r="R108" s="504"/>
      <c r="S108" s="484"/>
      <c r="T108" s="59" t="s">
        <v>27</v>
      </c>
      <c r="U108" s="59" t="s">
        <v>28</v>
      </c>
      <c r="V108" s="60" t="s">
        <v>29</v>
      </c>
      <c r="W108" s="506"/>
    </row>
    <row r="109" spans="1:23" s="46" customFormat="1" ht="15.75" thickBot="1">
      <c r="A109" s="112">
        <v>1</v>
      </c>
      <c r="B109" s="98">
        <v>2</v>
      </c>
      <c r="C109" s="98">
        <v>3</v>
      </c>
      <c r="D109" s="98">
        <v>4</v>
      </c>
      <c r="E109" s="98">
        <v>5</v>
      </c>
      <c r="F109" s="98">
        <v>6</v>
      </c>
      <c r="G109" s="99">
        <v>7</v>
      </c>
      <c r="H109" s="33"/>
      <c r="I109" s="112">
        <v>1</v>
      </c>
      <c r="J109" s="98">
        <v>2</v>
      </c>
      <c r="K109" s="98">
        <v>3</v>
      </c>
      <c r="L109" s="98">
        <v>4</v>
      </c>
      <c r="M109" s="98">
        <v>5</v>
      </c>
      <c r="N109" s="98">
        <v>6</v>
      </c>
      <c r="O109" s="99">
        <v>7</v>
      </c>
      <c r="Q109" s="112">
        <v>1</v>
      </c>
      <c r="R109" s="98">
        <v>2</v>
      </c>
      <c r="S109" s="98">
        <v>3</v>
      </c>
      <c r="T109" s="98">
        <v>4</v>
      </c>
      <c r="U109" s="98">
        <v>5</v>
      </c>
      <c r="V109" s="98">
        <v>6</v>
      </c>
      <c r="W109" s="99">
        <v>7</v>
      </c>
    </row>
    <row r="110" spans="1:23" s="46" customFormat="1" ht="15.75">
      <c r="A110" s="14"/>
      <c r="B110" s="62" t="s">
        <v>46</v>
      </c>
      <c r="C110" s="63"/>
      <c r="D110" s="64"/>
      <c r="E110" s="64"/>
      <c r="F110" s="64"/>
      <c r="G110" s="64"/>
      <c r="H110" s="33"/>
      <c r="I110" s="14"/>
      <c r="J110" s="62" t="s">
        <v>46</v>
      </c>
      <c r="K110" s="63"/>
      <c r="L110" s="64"/>
      <c r="M110" s="64"/>
      <c r="N110" s="64"/>
      <c r="O110" s="64"/>
      <c r="Q110" s="14"/>
      <c r="R110" s="62" t="s">
        <v>46</v>
      </c>
      <c r="S110" s="63"/>
      <c r="T110" s="64"/>
      <c r="U110" s="64"/>
      <c r="V110" s="64"/>
      <c r="W110" s="64"/>
    </row>
    <row r="111" spans="1:23" s="46" customFormat="1" ht="15.75">
      <c r="A111" s="11"/>
      <c r="B111" s="65" t="s">
        <v>10</v>
      </c>
      <c r="C111" s="61"/>
      <c r="D111" s="66"/>
      <c r="E111" s="66"/>
      <c r="F111" s="66"/>
      <c r="G111" s="67"/>
      <c r="H111" s="33"/>
      <c r="I111" s="11"/>
      <c r="J111" s="65" t="s">
        <v>88</v>
      </c>
      <c r="K111" s="61"/>
      <c r="L111" s="66"/>
      <c r="M111" s="66"/>
      <c r="N111" s="66"/>
      <c r="O111" s="67"/>
      <c r="Q111" s="11"/>
      <c r="R111" s="65" t="s">
        <v>157</v>
      </c>
      <c r="S111" s="61"/>
      <c r="T111" s="66"/>
      <c r="U111" s="66"/>
      <c r="V111" s="66"/>
      <c r="W111" s="67"/>
    </row>
    <row r="112" spans="1:23" s="3" customFormat="1" ht="15.75">
      <c r="A112" s="111" t="s">
        <v>198</v>
      </c>
      <c r="B112" s="68" t="s">
        <v>158</v>
      </c>
      <c r="C112" s="61">
        <v>100</v>
      </c>
      <c r="D112" s="69">
        <v>1.5</v>
      </c>
      <c r="E112" s="69">
        <v>0.5</v>
      </c>
      <c r="F112" s="69">
        <v>21</v>
      </c>
      <c r="G112" s="69">
        <v>96</v>
      </c>
      <c r="H112" s="37"/>
      <c r="I112" s="145" t="s">
        <v>263</v>
      </c>
      <c r="J112" s="91" t="s">
        <v>126</v>
      </c>
      <c r="K112" s="61">
        <v>100</v>
      </c>
      <c r="L112" s="69">
        <v>1.25</v>
      </c>
      <c r="M112" s="69">
        <v>7.52</v>
      </c>
      <c r="N112" s="69">
        <v>6.75</v>
      </c>
      <c r="O112" s="69">
        <v>111.87</v>
      </c>
      <c r="Q112" s="125" t="s">
        <v>198</v>
      </c>
      <c r="R112" s="68" t="s">
        <v>158</v>
      </c>
      <c r="S112" s="61">
        <v>100</v>
      </c>
      <c r="T112" s="69">
        <v>0.4</v>
      </c>
      <c r="U112" s="69">
        <v>0.3</v>
      </c>
      <c r="V112" s="69">
        <v>10.3</v>
      </c>
      <c r="W112" s="69">
        <v>47</v>
      </c>
    </row>
    <row r="113" spans="1:23" s="3" customFormat="1" ht="31.5">
      <c r="A113" s="111" t="s">
        <v>199</v>
      </c>
      <c r="B113" s="113" t="s">
        <v>270</v>
      </c>
      <c r="C113" s="61" t="s">
        <v>335</v>
      </c>
      <c r="D113" s="71">
        <v>1.3</v>
      </c>
      <c r="E113" s="69">
        <v>0.16</v>
      </c>
      <c r="F113" s="71">
        <v>4.8</v>
      </c>
      <c r="G113" s="69">
        <v>25.6</v>
      </c>
      <c r="H113" s="37"/>
      <c r="I113" s="145" t="s">
        <v>110</v>
      </c>
      <c r="J113" s="151" t="s">
        <v>109</v>
      </c>
      <c r="K113" s="61" t="s">
        <v>252</v>
      </c>
      <c r="L113" s="69">
        <v>2.18</v>
      </c>
      <c r="M113" s="69">
        <v>2.75</v>
      </c>
      <c r="N113" s="69">
        <v>15.37</v>
      </c>
      <c r="O113" s="69">
        <v>105.8</v>
      </c>
      <c r="Q113" s="125" t="s">
        <v>229</v>
      </c>
      <c r="R113" s="68" t="s">
        <v>161</v>
      </c>
      <c r="S113" s="61">
        <v>100</v>
      </c>
      <c r="T113" s="71">
        <v>0.9</v>
      </c>
      <c r="U113" s="69">
        <v>0.6</v>
      </c>
      <c r="V113" s="71">
        <v>9.9</v>
      </c>
      <c r="W113" s="69">
        <v>58</v>
      </c>
    </row>
    <row r="114" spans="1:23" s="46" customFormat="1" ht="15.75">
      <c r="A114" s="111" t="s">
        <v>47</v>
      </c>
      <c r="B114" s="70" t="s">
        <v>99</v>
      </c>
      <c r="C114" s="61" t="s">
        <v>156</v>
      </c>
      <c r="D114" s="69">
        <v>12.8</v>
      </c>
      <c r="E114" s="69">
        <v>12.45</v>
      </c>
      <c r="F114" s="69">
        <v>36.05</v>
      </c>
      <c r="G114" s="69">
        <v>341</v>
      </c>
      <c r="H114" s="36"/>
      <c r="I114" s="111" t="s">
        <v>330</v>
      </c>
      <c r="J114" s="72" t="s">
        <v>331</v>
      </c>
      <c r="K114" s="73" t="s">
        <v>261</v>
      </c>
      <c r="L114" s="71">
        <v>16.87</v>
      </c>
      <c r="M114" s="69">
        <v>16.87</v>
      </c>
      <c r="N114" s="71">
        <v>3.8</v>
      </c>
      <c r="O114" s="69">
        <v>236.1</v>
      </c>
      <c r="Q114" s="111" t="s">
        <v>230</v>
      </c>
      <c r="R114" s="68" t="s">
        <v>231</v>
      </c>
      <c r="S114" s="61">
        <v>100</v>
      </c>
      <c r="T114" s="69">
        <v>17.6</v>
      </c>
      <c r="U114" s="69">
        <v>6.8</v>
      </c>
      <c r="V114" s="69">
        <v>4.3</v>
      </c>
      <c r="W114" s="69">
        <v>183.33</v>
      </c>
    </row>
    <row r="115" spans="1:23" s="46" customFormat="1" ht="15.75">
      <c r="A115" s="111" t="s">
        <v>177</v>
      </c>
      <c r="B115" s="70" t="s">
        <v>176</v>
      </c>
      <c r="C115" s="159" t="s">
        <v>7</v>
      </c>
      <c r="D115" s="69">
        <v>4.6</v>
      </c>
      <c r="E115" s="71">
        <v>4.4</v>
      </c>
      <c r="F115" s="71">
        <v>12.5</v>
      </c>
      <c r="G115" s="69">
        <v>107.2</v>
      </c>
      <c r="H115" s="21"/>
      <c r="I115" s="111" t="s">
        <v>189</v>
      </c>
      <c r="J115" s="70" t="s">
        <v>6</v>
      </c>
      <c r="K115" s="61">
        <v>200</v>
      </c>
      <c r="L115" s="69">
        <v>4.8</v>
      </c>
      <c r="M115" s="69">
        <v>7.2</v>
      </c>
      <c r="N115" s="69">
        <v>48.53</v>
      </c>
      <c r="O115" s="69">
        <v>278.26</v>
      </c>
      <c r="Q115" s="111" t="s">
        <v>232</v>
      </c>
      <c r="R115" s="70" t="s">
        <v>43</v>
      </c>
      <c r="S115" s="61">
        <v>200</v>
      </c>
      <c r="T115" s="71">
        <v>4.13</v>
      </c>
      <c r="U115" s="71">
        <v>8</v>
      </c>
      <c r="V115" s="71">
        <v>26.26</v>
      </c>
      <c r="W115" s="69">
        <v>194.4</v>
      </c>
    </row>
    <row r="116" spans="1:23" s="46" customFormat="1" ht="15.75">
      <c r="A116" s="111" t="s">
        <v>178</v>
      </c>
      <c r="B116" s="72" t="s">
        <v>1</v>
      </c>
      <c r="C116" s="73">
        <v>30</v>
      </c>
      <c r="D116" s="71">
        <v>1.8</v>
      </c>
      <c r="E116" s="69">
        <v>0.3</v>
      </c>
      <c r="F116" s="71">
        <v>12.9</v>
      </c>
      <c r="G116" s="69">
        <v>63</v>
      </c>
      <c r="H116" s="33"/>
      <c r="I116" s="145" t="s">
        <v>242</v>
      </c>
      <c r="J116" s="70" t="s">
        <v>264</v>
      </c>
      <c r="K116" s="61">
        <v>200</v>
      </c>
      <c r="L116" s="69">
        <v>0</v>
      </c>
      <c r="M116" s="69">
        <v>0</v>
      </c>
      <c r="N116" s="71">
        <v>13</v>
      </c>
      <c r="O116" s="69">
        <v>52.9</v>
      </c>
      <c r="Q116" s="111" t="s">
        <v>190</v>
      </c>
      <c r="R116" s="68" t="s">
        <v>44</v>
      </c>
      <c r="S116" s="61">
        <v>200</v>
      </c>
      <c r="T116" s="71">
        <v>0.2</v>
      </c>
      <c r="U116" s="71">
        <v>0</v>
      </c>
      <c r="V116" s="69">
        <v>6.5</v>
      </c>
      <c r="W116" s="69">
        <v>26.8</v>
      </c>
    </row>
    <row r="117" spans="1:23" s="46" customFormat="1" ht="15.75">
      <c r="A117" s="12"/>
      <c r="B117" s="82" t="s">
        <v>8</v>
      </c>
      <c r="C117" s="65">
        <v>642</v>
      </c>
      <c r="D117" s="83">
        <f>SUM(D112:D116)</f>
        <v>22.000000000000004</v>
      </c>
      <c r="E117" s="83">
        <f>SUM(E112:E116)</f>
        <v>17.81</v>
      </c>
      <c r="F117" s="83">
        <f>SUM(F112:F116)</f>
        <v>87.25</v>
      </c>
      <c r="G117" s="83">
        <f>SUM(G112:G116)</f>
        <v>632.8000000000001</v>
      </c>
      <c r="H117" s="22"/>
      <c r="I117" s="111" t="s">
        <v>178</v>
      </c>
      <c r="J117" s="70" t="s">
        <v>89</v>
      </c>
      <c r="K117" s="61">
        <v>30</v>
      </c>
      <c r="L117" s="71">
        <v>1.8</v>
      </c>
      <c r="M117" s="69">
        <v>0.3</v>
      </c>
      <c r="N117" s="71">
        <v>12.9</v>
      </c>
      <c r="O117" s="69">
        <v>63</v>
      </c>
      <c r="Q117" s="111" t="s">
        <v>178</v>
      </c>
      <c r="R117" s="72" t="s">
        <v>1</v>
      </c>
      <c r="S117" s="73">
        <v>30</v>
      </c>
      <c r="T117" s="71">
        <v>1.8</v>
      </c>
      <c r="U117" s="69">
        <v>0.3</v>
      </c>
      <c r="V117" s="71">
        <v>12.9</v>
      </c>
      <c r="W117" s="69">
        <v>63</v>
      </c>
    </row>
    <row r="118" spans="1:23" s="46" customFormat="1" ht="15.75">
      <c r="A118" s="9"/>
      <c r="B118" s="80"/>
      <c r="C118" s="75"/>
      <c r="D118" s="85"/>
      <c r="E118" s="85"/>
      <c r="F118" s="85"/>
      <c r="G118" s="81"/>
      <c r="H118" s="33"/>
      <c r="I118" s="111" t="s">
        <v>178</v>
      </c>
      <c r="J118" s="72" t="s">
        <v>90</v>
      </c>
      <c r="K118" s="73">
        <v>30</v>
      </c>
      <c r="L118" s="74">
        <v>1.8</v>
      </c>
      <c r="M118" s="74">
        <v>0.3</v>
      </c>
      <c r="N118" s="74">
        <v>11.4</v>
      </c>
      <c r="O118" s="74">
        <v>57</v>
      </c>
      <c r="Q118" s="12"/>
      <c r="R118" s="82" t="s">
        <v>8</v>
      </c>
      <c r="S118" s="65">
        <f>SUM(S112:S117)</f>
        <v>730</v>
      </c>
      <c r="T118" s="83">
        <f>SUM(T112:T117)</f>
        <v>25.03</v>
      </c>
      <c r="U118" s="83">
        <f>SUM(U112:U117)</f>
        <v>16</v>
      </c>
      <c r="V118" s="83">
        <f>SUM(V112:V117)</f>
        <v>70.16000000000001</v>
      </c>
      <c r="W118" s="83">
        <f>SUM(W112:W117)</f>
        <v>572.53</v>
      </c>
    </row>
    <row r="119" spans="1:23" s="46" customFormat="1" ht="15.75">
      <c r="A119" s="104"/>
      <c r="B119" s="76"/>
      <c r="C119" s="77"/>
      <c r="D119" s="79"/>
      <c r="E119" s="79"/>
      <c r="F119" s="79"/>
      <c r="G119" s="79"/>
      <c r="H119" s="33"/>
      <c r="I119" s="12"/>
      <c r="J119" s="82" t="s">
        <v>8</v>
      </c>
      <c r="K119" s="65"/>
      <c r="L119" s="83">
        <f>SUM(L112:L118)</f>
        <v>28.700000000000003</v>
      </c>
      <c r="M119" s="83">
        <f>SUM(M112:M118)</f>
        <v>34.94</v>
      </c>
      <c r="N119" s="83">
        <f>SUM(N112:N118)</f>
        <v>111.75000000000001</v>
      </c>
      <c r="O119" s="83">
        <f>SUM(O112:O118)</f>
        <v>904.93</v>
      </c>
      <c r="Q119" s="104"/>
      <c r="R119" s="76"/>
      <c r="S119" s="77"/>
      <c r="T119" s="79"/>
      <c r="U119" s="79"/>
      <c r="V119" s="79"/>
      <c r="W119" s="79"/>
    </row>
    <row r="120" spans="1:23" s="46" customFormat="1" ht="15.75">
      <c r="A120" s="75"/>
      <c r="B120" s="80"/>
      <c r="C120" s="75"/>
      <c r="D120" s="81"/>
      <c r="E120" s="81"/>
      <c r="F120" s="81"/>
      <c r="G120" s="81"/>
      <c r="H120" s="35"/>
      <c r="I120" s="35"/>
      <c r="J120" s="35"/>
      <c r="K120" s="35"/>
      <c r="L120" s="45"/>
      <c r="Q120" s="75"/>
      <c r="R120" s="80"/>
      <c r="S120" s="75"/>
      <c r="T120" s="81"/>
      <c r="U120" s="81"/>
      <c r="V120" s="81"/>
      <c r="W120" s="81"/>
    </row>
    <row r="121" spans="1:23" s="46" customFormat="1" ht="15.75">
      <c r="A121" s="75"/>
      <c r="B121" s="56"/>
      <c r="C121" s="75"/>
      <c r="D121" s="85"/>
      <c r="E121" s="85"/>
      <c r="F121" s="85"/>
      <c r="G121" s="85"/>
      <c r="H121" s="30"/>
      <c r="I121" s="30"/>
      <c r="J121" s="30"/>
      <c r="K121" s="30"/>
      <c r="L121" s="140"/>
      <c r="M121" s="140"/>
      <c r="N121" s="140"/>
      <c r="O121" s="140"/>
      <c r="Q121" s="75"/>
      <c r="R121" s="56"/>
      <c r="S121" s="75"/>
      <c r="T121" s="85"/>
      <c r="U121" s="85"/>
      <c r="V121" s="85"/>
      <c r="W121" s="85"/>
    </row>
    <row r="122" spans="1:23" s="46" customFormat="1" ht="15.75">
      <c r="A122" s="13"/>
      <c r="B122" s="52" t="s">
        <v>49</v>
      </c>
      <c r="C122" s="53"/>
      <c r="D122" s="54"/>
      <c r="E122" s="54"/>
      <c r="F122" s="54"/>
      <c r="G122" s="54"/>
      <c r="H122" s="21"/>
      <c r="I122" s="13"/>
      <c r="J122" s="52" t="s">
        <v>49</v>
      </c>
      <c r="K122" s="53"/>
      <c r="L122" s="54"/>
      <c r="M122" s="54"/>
      <c r="N122" s="54"/>
      <c r="O122" s="54"/>
      <c r="Q122" s="13"/>
      <c r="R122" s="52" t="s">
        <v>49</v>
      </c>
      <c r="S122" s="53"/>
      <c r="T122" s="54"/>
      <c r="U122" s="54"/>
      <c r="V122" s="54"/>
      <c r="W122" s="54"/>
    </row>
    <row r="123" spans="1:23" s="46" customFormat="1" ht="15.75">
      <c r="A123" s="13"/>
      <c r="B123" s="52" t="s">
        <v>48</v>
      </c>
      <c r="C123" s="53"/>
      <c r="D123" s="54"/>
      <c r="E123" s="54"/>
      <c r="F123" s="54"/>
      <c r="G123" s="54"/>
      <c r="H123" s="29"/>
      <c r="I123" s="13"/>
      <c r="J123" s="52" t="s">
        <v>48</v>
      </c>
      <c r="K123" s="53"/>
      <c r="L123" s="54"/>
      <c r="M123" s="54"/>
      <c r="N123" s="54"/>
      <c r="O123" s="54"/>
      <c r="Q123" s="13"/>
      <c r="R123" s="52" t="s">
        <v>48</v>
      </c>
      <c r="S123" s="53"/>
      <c r="T123" s="54"/>
      <c r="U123" s="54"/>
      <c r="V123" s="54"/>
      <c r="W123" s="54"/>
    </row>
    <row r="124" spans="1:23" s="46" customFormat="1" ht="16.5" thickBot="1">
      <c r="A124" s="13"/>
      <c r="B124" s="56" t="s">
        <v>154</v>
      </c>
      <c r="C124" s="53"/>
      <c r="D124" s="54"/>
      <c r="E124" s="54"/>
      <c r="F124" s="54"/>
      <c r="G124" s="54"/>
      <c r="H124" s="22"/>
      <c r="I124" s="13"/>
      <c r="J124" s="56" t="s">
        <v>154</v>
      </c>
      <c r="K124" s="53"/>
      <c r="L124" s="54"/>
      <c r="M124" s="54"/>
      <c r="N124" s="54"/>
      <c r="O124" s="54"/>
      <c r="Q124" s="13"/>
      <c r="R124" s="56" t="s">
        <v>154</v>
      </c>
      <c r="S124" s="53"/>
      <c r="T124" s="54"/>
      <c r="U124" s="54"/>
      <c r="V124" s="54"/>
      <c r="W124" s="54"/>
    </row>
    <row r="125" spans="1:23" s="46" customFormat="1" ht="15.75">
      <c r="A125" s="522" t="s">
        <v>22</v>
      </c>
      <c r="B125" s="503" t="s">
        <v>23</v>
      </c>
      <c r="C125" s="483" t="s">
        <v>24</v>
      </c>
      <c r="D125" s="487" t="s">
        <v>25</v>
      </c>
      <c r="E125" s="488"/>
      <c r="F125" s="489"/>
      <c r="G125" s="505" t="s">
        <v>26</v>
      </c>
      <c r="H125" s="22"/>
      <c r="I125" s="522" t="s">
        <v>22</v>
      </c>
      <c r="J125" s="503" t="s">
        <v>23</v>
      </c>
      <c r="K125" s="483" t="s">
        <v>24</v>
      </c>
      <c r="L125" s="487" t="s">
        <v>25</v>
      </c>
      <c r="M125" s="488"/>
      <c r="N125" s="489"/>
      <c r="O125" s="505" t="s">
        <v>26</v>
      </c>
      <c r="Q125" s="522" t="s">
        <v>22</v>
      </c>
      <c r="R125" s="503" t="s">
        <v>23</v>
      </c>
      <c r="S125" s="483" t="s">
        <v>24</v>
      </c>
      <c r="T125" s="487" t="s">
        <v>25</v>
      </c>
      <c r="U125" s="488"/>
      <c r="V125" s="489"/>
      <c r="W125" s="505" t="s">
        <v>26</v>
      </c>
    </row>
    <row r="126" spans="1:23" s="46" customFormat="1" ht="36.75" customHeight="1" thickBot="1">
      <c r="A126" s="523"/>
      <c r="B126" s="504"/>
      <c r="C126" s="484"/>
      <c r="D126" s="59" t="s">
        <v>27</v>
      </c>
      <c r="E126" s="59" t="s">
        <v>28</v>
      </c>
      <c r="F126" s="60" t="s">
        <v>29</v>
      </c>
      <c r="G126" s="506"/>
      <c r="H126" s="22"/>
      <c r="I126" s="523"/>
      <c r="J126" s="504"/>
      <c r="K126" s="484"/>
      <c r="L126" s="59" t="s">
        <v>27</v>
      </c>
      <c r="M126" s="59" t="s">
        <v>28</v>
      </c>
      <c r="N126" s="60" t="s">
        <v>29</v>
      </c>
      <c r="O126" s="506"/>
      <c r="Q126" s="523"/>
      <c r="R126" s="504"/>
      <c r="S126" s="484"/>
      <c r="T126" s="59" t="s">
        <v>27</v>
      </c>
      <c r="U126" s="59" t="s">
        <v>28</v>
      </c>
      <c r="V126" s="60" t="s">
        <v>29</v>
      </c>
      <c r="W126" s="506"/>
    </row>
    <row r="127" spans="1:23" s="46" customFormat="1" ht="16.5" customHeight="1" thickBot="1">
      <c r="A127" s="112">
        <v>1</v>
      </c>
      <c r="B127" s="98">
        <v>2</v>
      </c>
      <c r="C127" s="98">
        <v>3</v>
      </c>
      <c r="D127" s="98">
        <v>4</v>
      </c>
      <c r="E127" s="98">
        <v>5</v>
      </c>
      <c r="F127" s="98">
        <v>6</v>
      </c>
      <c r="G127" s="99">
        <v>7</v>
      </c>
      <c r="H127" s="22"/>
      <c r="I127" s="112">
        <v>1</v>
      </c>
      <c r="J127" s="98">
        <v>2</v>
      </c>
      <c r="K127" s="98">
        <v>3</v>
      </c>
      <c r="L127" s="98">
        <v>4</v>
      </c>
      <c r="M127" s="98">
        <v>5</v>
      </c>
      <c r="N127" s="98">
        <v>6</v>
      </c>
      <c r="O127" s="99">
        <v>7</v>
      </c>
      <c r="Q127" s="112">
        <v>1</v>
      </c>
      <c r="R127" s="98">
        <v>2</v>
      </c>
      <c r="S127" s="98">
        <v>3</v>
      </c>
      <c r="T127" s="98">
        <v>4</v>
      </c>
      <c r="U127" s="98">
        <v>5</v>
      </c>
      <c r="V127" s="98">
        <v>6</v>
      </c>
      <c r="W127" s="99">
        <v>7</v>
      </c>
    </row>
    <row r="128" spans="1:23" s="46" customFormat="1" ht="12.75" customHeight="1">
      <c r="A128" s="14"/>
      <c r="B128" s="62" t="s">
        <v>98</v>
      </c>
      <c r="C128" s="63"/>
      <c r="D128" s="64"/>
      <c r="E128" s="64"/>
      <c r="F128" s="64"/>
      <c r="G128" s="64"/>
      <c r="H128" s="22"/>
      <c r="I128" s="14"/>
      <c r="J128" s="62" t="s">
        <v>98</v>
      </c>
      <c r="K128" s="63"/>
      <c r="L128" s="64"/>
      <c r="M128" s="64"/>
      <c r="N128" s="64"/>
      <c r="O128" s="64"/>
      <c r="Q128" s="14"/>
      <c r="R128" s="62" t="s">
        <v>98</v>
      </c>
      <c r="S128" s="63"/>
      <c r="T128" s="64"/>
      <c r="U128" s="64"/>
      <c r="V128" s="64"/>
      <c r="W128" s="64"/>
    </row>
    <row r="129" spans="1:23" s="46" customFormat="1" ht="14.25" customHeight="1">
      <c r="A129" s="11"/>
      <c r="B129" s="65" t="s">
        <v>10</v>
      </c>
      <c r="C129" s="61"/>
      <c r="D129" s="66"/>
      <c r="E129" s="66"/>
      <c r="F129" s="66"/>
      <c r="G129" s="67"/>
      <c r="H129" s="22"/>
      <c r="I129" s="11"/>
      <c r="J129" s="65" t="s">
        <v>88</v>
      </c>
      <c r="K129" s="61"/>
      <c r="L129" s="66"/>
      <c r="M129" s="66"/>
      <c r="N129" s="66"/>
      <c r="O129" s="67"/>
      <c r="Q129" s="11"/>
      <c r="R129" s="65" t="s">
        <v>157</v>
      </c>
      <c r="S129" s="61"/>
      <c r="T129" s="66"/>
      <c r="U129" s="66"/>
      <c r="V129" s="66"/>
      <c r="W129" s="67"/>
    </row>
    <row r="130" spans="1:23" s="46" customFormat="1" ht="14.25" customHeight="1">
      <c r="A130" s="125" t="s">
        <v>181</v>
      </c>
      <c r="B130" s="68" t="s">
        <v>182</v>
      </c>
      <c r="C130" s="61">
        <v>100</v>
      </c>
      <c r="D130" s="69">
        <v>0.8</v>
      </c>
      <c r="E130" s="69">
        <v>0</v>
      </c>
      <c r="F130" s="69">
        <v>3.8</v>
      </c>
      <c r="G130" s="69">
        <v>14.17</v>
      </c>
      <c r="H130" s="32"/>
      <c r="I130" s="145" t="s">
        <v>265</v>
      </c>
      <c r="J130" s="68" t="s">
        <v>115</v>
      </c>
      <c r="K130" s="61">
        <v>100</v>
      </c>
      <c r="L130" s="69">
        <v>2.1</v>
      </c>
      <c r="M130" s="69">
        <v>0.1</v>
      </c>
      <c r="N130" s="69">
        <v>22.8</v>
      </c>
      <c r="O130" s="69">
        <v>119</v>
      </c>
      <c r="Q130" s="111" t="s">
        <v>40</v>
      </c>
      <c r="R130" s="68" t="s">
        <v>336</v>
      </c>
      <c r="S130" s="61">
        <v>77</v>
      </c>
      <c r="T130" s="69">
        <v>2.95</v>
      </c>
      <c r="U130" s="74">
        <v>4.05</v>
      </c>
      <c r="V130" s="69">
        <v>22.24</v>
      </c>
      <c r="W130" s="69">
        <v>119</v>
      </c>
    </row>
    <row r="131" spans="1:23" s="46" customFormat="1" ht="13.5" customHeight="1">
      <c r="A131" s="111" t="s">
        <v>169</v>
      </c>
      <c r="B131" s="68" t="s">
        <v>166</v>
      </c>
      <c r="C131" s="61" t="s">
        <v>155</v>
      </c>
      <c r="D131" s="69">
        <v>22.8</v>
      </c>
      <c r="E131" s="69">
        <v>23.1</v>
      </c>
      <c r="F131" s="69">
        <v>57.9</v>
      </c>
      <c r="G131" s="69">
        <v>531.6</v>
      </c>
      <c r="H131" s="33"/>
      <c r="I131" s="111" t="s">
        <v>113</v>
      </c>
      <c r="J131" s="68" t="s">
        <v>266</v>
      </c>
      <c r="K131" s="61">
        <v>250</v>
      </c>
      <c r="L131" s="69">
        <v>2</v>
      </c>
      <c r="M131" s="69">
        <v>5</v>
      </c>
      <c r="N131" s="69">
        <v>11.87</v>
      </c>
      <c r="O131" s="69">
        <v>107.25</v>
      </c>
      <c r="Q131" s="111" t="s">
        <v>191</v>
      </c>
      <c r="R131" s="123" t="s">
        <v>192</v>
      </c>
      <c r="S131" s="61">
        <v>150</v>
      </c>
      <c r="T131" s="69">
        <v>25.6</v>
      </c>
      <c r="U131" s="69">
        <v>16</v>
      </c>
      <c r="V131" s="71">
        <v>24.9</v>
      </c>
      <c r="W131" s="69">
        <v>347</v>
      </c>
    </row>
    <row r="132" spans="1:23" s="46" customFormat="1" ht="14.25" customHeight="1">
      <c r="A132" s="111" t="s">
        <v>201</v>
      </c>
      <c r="B132" s="70" t="s">
        <v>34</v>
      </c>
      <c r="C132" s="61" t="s">
        <v>7</v>
      </c>
      <c r="D132" s="71">
        <v>0.3</v>
      </c>
      <c r="E132" s="69">
        <v>0</v>
      </c>
      <c r="F132" s="71">
        <v>6.7</v>
      </c>
      <c r="G132" s="69">
        <v>27.9</v>
      </c>
      <c r="H132" s="33"/>
      <c r="I132" s="111"/>
      <c r="J132" s="70" t="s">
        <v>267</v>
      </c>
      <c r="K132" s="61">
        <v>25</v>
      </c>
      <c r="L132" s="69">
        <v>6.8</v>
      </c>
      <c r="M132" s="69">
        <v>4.8</v>
      </c>
      <c r="N132" s="71">
        <v>0</v>
      </c>
      <c r="O132" s="69">
        <v>70</v>
      </c>
      <c r="Q132" s="111" t="s">
        <v>178</v>
      </c>
      <c r="R132" s="70" t="s">
        <v>195</v>
      </c>
      <c r="S132" s="61">
        <v>30</v>
      </c>
      <c r="T132" s="69">
        <v>1.5</v>
      </c>
      <c r="U132" s="69">
        <v>2.55</v>
      </c>
      <c r="V132" s="74">
        <v>16.8</v>
      </c>
      <c r="W132" s="69">
        <v>96</v>
      </c>
    </row>
    <row r="133" spans="1:23" s="46" customFormat="1" ht="34.5" customHeight="1">
      <c r="A133" s="111" t="s">
        <v>178</v>
      </c>
      <c r="B133" s="72" t="s">
        <v>1</v>
      </c>
      <c r="C133" s="73">
        <v>30</v>
      </c>
      <c r="D133" s="71">
        <v>1.8</v>
      </c>
      <c r="E133" s="69">
        <v>0.3</v>
      </c>
      <c r="F133" s="71">
        <v>12.9</v>
      </c>
      <c r="G133" s="69">
        <v>63</v>
      </c>
      <c r="H133" s="33"/>
      <c r="I133" s="152" t="s">
        <v>114</v>
      </c>
      <c r="J133" s="113" t="s">
        <v>112</v>
      </c>
      <c r="K133" s="61">
        <v>100</v>
      </c>
      <c r="L133" s="71">
        <v>13.5</v>
      </c>
      <c r="M133" s="71">
        <v>14.9</v>
      </c>
      <c r="N133" s="71">
        <v>7.4</v>
      </c>
      <c r="O133" s="69">
        <v>305</v>
      </c>
      <c r="Q133" s="111" t="s">
        <v>193</v>
      </c>
      <c r="R133" s="70" t="s">
        <v>194</v>
      </c>
      <c r="S133" s="61">
        <v>200</v>
      </c>
      <c r="T133" s="69">
        <v>3.8</v>
      </c>
      <c r="U133" s="71">
        <v>3.5</v>
      </c>
      <c r="V133" s="74">
        <v>11.1</v>
      </c>
      <c r="W133" s="69">
        <v>91.2</v>
      </c>
    </row>
    <row r="134" spans="1:23" s="46" customFormat="1" ht="15.75">
      <c r="A134" s="12"/>
      <c r="B134" s="82" t="s">
        <v>8</v>
      </c>
      <c r="C134" s="65">
        <v>637</v>
      </c>
      <c r="D134" s="83">
        <f>SUM(D130:D133)</f>
        <v>25.700000000000003</v>
      </c>
      <c r="E134" s="83">
        <f>SUM(E130:E133)</f>
        <v>23.400000000000002</v>
      </c>
      <c r="F134" s="83">
        <f>SUM(F130:F133)</f>
        <v>81.3</v>
      </c>
      <c r="G134" s="83">
        <f>SUM(G130:G133)</f>
        <v>636.67</v>
      </c>
      <c r="H134" s="33"/>
      <c r="I134" s="111" t="s">
        <v>268</v>
      </c>
      <c r="J134" s="72" t="s">
        <v>2</v>
      </c>
      <c r="K134" s="73">
        <v>180</v>
      </c>
      <c r="L134" s="74">
        <v>3.4</v>
      </c>
      <c r="M134" s="74">
        <v>6.7</v>
      </c>
      <c r="N134" s="74">
        <v>24</v>
      </c>
      <c r="O134" s="74">
        <v>180</v>
      </c>
      <c r="Q134" s="111" t="s">
        <v>178</v>
      </c>
      <c r="R134" s="72" t="s">
        <v>1</v>
      </c>
      <c r="S134" s="73">
        <v>30</v>
      </c>
      <c r="T134" s="71">
        <v>1.8</v>
      </c>
      <c r="U134" s="69">
        <v>0.3</v>
      </c>
      <c r="V134" s="71">
        <v>12.9</v>
      </c>
      <c r="W134" s="69">
        <v>63</v>
      </c>
    </row>
    <row r="135" spans="1:24" s="46" customFormat="1" ht="15.75">
      <c r="A135" s="55"/>
      <c r="B135" s="76"/>
      <c r="C135" s="77"/>
      <c r="D135" s="57"/>
      <c r="E135" s="79"/>
      <c r="F135" s="57"/>
      <c r="G135" s="79"/>
      <c r="H135" s="33"/>
      <c r="I135" s="10" t="s">
        <v>275</v>
      </c>
      <c r="J135" s="70" t="s">
        <v>269</v>
      </c>
      <c r="K135" s="61">
        <v>200</v>
      </c>
      <c r="L135" s="74">
        <v>0.2</v>
      </c>
      <c r="M135" s="74">
        <v>0.1</v>
      </c>
      <c r="N135" s="74">
        <v>10.2</v>
      </c>
      <c r="O135" s="74">
        <v>42.6</v>
      </c>
      <c r="Q135" s="12"/>
      <c r="R135" s="82" t="s">
        <v>8</v>
      </c>
      <c r="S135" s="65">
        <f>SUM(S130:S134)</f>
        <v>487</v>
      </c>
      <c r="T135" s="83">
        <f>SUM(T130:T134)</f>
        <v>35.65</v>
      </c>
      <c r="U135" s="83">
        <f>SUM(U130:U134)</f>
        <v>26.400000000000002</v>
      </c>
      <c r="V135" s="83">
        <f>SUM(V130:V134)</f>
        <v>87.94</v>
      </c>
      <c r="W135" s="83">
        <f>SUM(W130:W134)</f>
        <v>716.2</v>
      </c>
      <c r="X135" s="150"/>
    </row>
    <row r="136" spans="1:23" s="46" customFormat="1" ht="15.75">
      <c r="A136" s="55"/>
      <c r="B136" s="80"/>
      <c r="C136" s="75"/>
      <c r="D136" s="81"/>
      <c r="E136" s="81"/>
      <c r="F136" s="81"/>
      <c r="G136" s="81"/>
      <c r="H136" s="35"/>
      <c r="I136" s="111" t="s">
        <v>178</v>
      </c>
      <c r="J136" s="70" t="s">
        <v>89</v>
      </c>
      <c r="K136" s="61">
        <v>30</v>
      </c>
      <c r="L136" s="71">
        <v>1.8</v>
      </c>
      <c r="M136" s="69">
        <v>0.3</v>
      </c>
      <c r="N136" s="71">
        <v>12.9</v>
      </c>
      <c r="O136" s="69">
        <v>63</v>
      </c>
      <c r="Q136" s="55"/>
      <c r="R136" s="80"/>
      <c r="S136" s="75"/>
      <c r="T136" s="81"/>
      <c r="U136" s="81"/>
      <c r="V136" s="81"/>
      <c r="W136" s="81"/>
    </row>
    <row r="137" spans="1:23" s="46" customFormat="1" ht="15.75" customHeight="1">
      <c r="A137" s="13"/>
      <c r="B137" s="52"/>
      <c r="C137" s="53"/>
      <c r="D137" s="54"/>
      <c r="E137" s="54"/>
      <c r="F137" s="54"/>
      <c r="G137" s="54"/>
      <c r="H137" s="42"/>
      <c r="I137" s="111" t="s">
        <v>178</v>
      </c>
      <c r="J137" s="72" t="s">
        <v>90</v>
      </c>
      <c r="K137" s="73">
        <v>30</v>
      </c>
      <c r="L137" s="74">
        <v>1.8</v>
      </c>
      <c r="M137" s="74">
        <v>0.3</v>
      </c>
      <c r="N137" s="74">
        <v>11.4</v>
      </c>
      <c r="O137" s="74">
        <v>57</v>
      </c>
      <c r="Q137" s="13"/>
      <c r="R137" s="52"/>
      <c r="S137" s="53"/>
      <c r="T137" s="54"/>
      <c r="U137" s="54"/>
      <c r="V137" s="54"/>
      <c r="W137" s="54"/>
    </row>
    <row r="138" spans="1:23" s="46" customFormat="1" ht="15.75">
      <c r="A138" s="13"/>
      <c r="B138" s="52"/>
      <c r="C138" s="53"/>
      <c r="D138" s="54"/>
      <c r="E138" s="54"/>
      <c r="F138" s="54"/>
      <c r="G138" s="54"/>
      <c r="H138" s="22"/>
      <c r="I138" s="12"/>
      <c r="J138" s="82" t="s">
        <v>8</v>
      </c>
      <c r="K138" s="65"/>
      <c r="L138" s="83">
        <f>SUM(L130:L137)</f>
        <v>31.599999999999998</v>
      </c>
      <c r="M138" s="83">
        <f>SUM(M130:M137)</f>
        <v>32.199999999999996</v>
      </c>
      <c r="N138" s="83">
        <f>SUM(N130:N137)</f>
        <v>100.57000000000001</v>
      </c>
      <c r="O138" s="83">
        <f>SUM(O130:O137)</f>
        <v>943.85</v>
      </c>
      <c r="Q138" s="13"/>
      <c r="R138" s="52"/>
      <c r="S138" s="53"/>
      <c r="T138" s="54"/>
      <c r="U138" s="54"/>
      <c r="V138" s="54"/>
      <c r="W138" s="54"/>
    </row>
    <row r="139" spans="1:23" s="46" customFormat="1" ht="13.5" customHeight="1">
      <c r="A139" s="13"/>
      <c r="B139" s="56"/>
      <c r="C139" s="53"/>
      <c r="D139" s="54"/>
      <c r="E139" s="54"/>
      <c r="F139" s="54"/>
      <c r="G139" s="54"/>
      <c r="H139" s="21"/>
      <c r="I139" s="21"/>
      <c r="J139" s="21"/>
      <c r="K139" s="21"/>
      <c r="L139" s="140"/>
      <c r="M139" s="140"/>
      <c r="N139" s="140"/>
      <c r="O139" s="140"/>
      <c r="Q139" s="13"/>
      <c r="R139" s="56"/>
      <c r="S139" s="53"/>
      <c r="T139" s="54"/>
      <c r="U139" s="54"/>
      <c r="V139" s="54"/>
      <c r="W139" s="54"/>
    </row>
    <row r="140" spans="1:23" s="46" customFormat="1" ht="15.75" customHeight="1">
      <c r="A140" s="13"/>
      <c r="B140" s="52" t="s">
        <v>49</v>
      </c>
      <c r="C140" s="53"/>
      <c r="D140" s="54"/>
      <c r="E140" s="54"/>
      <c r="F140" s="54"/>
      <c r="G140" s="54"/>
      <c r="H140" s="33"/>
      <c r="I140" s="13"/>
      <c r="J140" s="52" t="s">
        <v>49</v>
      </c>
      <c r="K140" s="53"/>
      <c r="L140" s="54"/>
      <c r="M140" s="54"/>
      <c r="N140" s="54"/>
      <c r="O140" s="54"/>
      <c r="Q140" s="13"/>
      <c r="R140" s="52" t="s">
        <v>49</v>
      </c>
      <c r="S140" s="53"/>
      <c r="T140" s="54"/>
      <c r="U140" s="54"/>
      <c r="V140" s="54"/>
      <c r="W140" s="54"/>
    </row>
    <row r="141" spans="1:23" s="46" customFormat="1" ht="15.75">
      <c r="A141" s="13"/>
      <c r="B141" s="52" t="s">
        <v>50</v>
      </c>
      <c r="C141" s="53"/>
      <c r="D141" s="54"/>
      <c r="E141" s="54"/>
      <c r="F141" s="54"/>
      <c r="G141" s="54"/>
      <c r="H141" s="33"/>
      <c r="I141" s="13"/>
      <c r="J141" s="52" t="s">
        <v>50</v>
      </c>
      <c r="K141" s="53"/>
      <c r="L141" s="54"/>
      <c r="M141" s="54"/>
      <c r="N141" s="54"/>
      <c r="O141" s="54"/>
      <c r="Q141" s="13"/>
      <c r="R141" s="52" t="s">
        <v>50</v>
      </c>
      <c r="S141" s="53"/>
      <c r="T141" s="54"/>
      <c r="U141" s="54"/>
      <c r="V141" s="54"/>
      <c r="W141" s="54"/>
    </row>
    <row r="142" spans="1:23" s="46" customFormat="1" ht="16.5" thickBot="1">
      <c r="A142" s="13"/>
      <c r="B142" s="56" t="s">
        <v>154</v>
      </c>
      <c r="C142" s="53"/>
      <c r="D142" s="54"/>
      <c r="E142" s="54"/>
      <c r="F142" s="54"/>
      <c r="G142" s="54"/>
      <c r="H142" s="33"/>
      <c r="I142" s="13"/>
      <c r="J142" s="56" t="s">
        <v>154</v>
      </c>
      <c r="K142" s="53"/>
      <c r="L142" s="54"/>
      <c r="M142" s="54"/>
      <c r="N142" s="54"/>
      <c r="O142" s="54"/>
      <c r="Q142" s="13"/>
      <c r="R142" s="56" t="s">
        <v>154</v>
      </c>
      <c r="S142" s="53"/>
      <c r="T142" s="54"/>
      <c r="U142" s="54"/>
      <c r="V142" s="54"/>
      <c r="W142" s="54"/>
    </row>
    <row r="143" spans="1:23" s="3" customFormat="1" ht="18" customHeight="1">
      <c r="A143" s="503" t="s">
        <v>22</v>
      </c>
      <c r="B143" s="503" t="s">
        <v>23</v>
      </c>
      <c r="C143" s="483" t="s">
        <v>24</v>
      </c>
      <c r="D143" s="487" t="s">
        <v>25</v>
      </c>
      <c r="E143" s="488"/>
      <c r="F143" s="489"/>
      <c r="G143" s="490" t="s">
        <v>26</v>
      </c>
      <c r="H143" s="33"/>
      <c r="I143" s="522" t="s">
        <v>22</v>
      </c>
      <c r="J143" s="503" t="s">
        <v>23</v>
      </c>
      <c r="K143" s="483" t="s">
        <v>24</v>
      </c>
      <c r="L143" s="487" t="s">
        <v>25</v>
      </c>
      <c r="M143" s="488"/>
      <c r="N143" s="489"/>
      <c r="O143" s="490" t="s">
        <v>26</v>
      </c>
      <c r="Q143" s="503" t="s">
        <v>22</v>
      </c>
      <c r="R143" s="503" t="s">
        <v>23</v>
      </c>
      <c r="S143" s="483" t="s">
        <v>24</v>
      </c>
      <c r="T143" s="487" t="s">
        <v>25</v>
      </c>
      <c r="U143" s="488"/>
      <c r="V143" s="489"/>
      <c r="W143" s="490" t="s">
        <v>26</v>
      </c>
    </row>
    <row r="144" spans="1:23" s="46" customFormat="1" ht="27" customHeight="1" thickBot="1">
      <c r="A144" s="504"/>
      <c r="B144" s="504"/>
      <c r="C144" s="484"/>
      <c r="D144" s="59" t="s">
        <v>27</v>
      </c>
      <c r="E144" s="59" t="s">
        <v>28</v>
      </c>
      <c r="F144" s="60" t="s">
        <v>29</v>
      </c>
      <c r="G144" s="491"/>
      <c r="H144" s="33"/>
      <c r="I144" s="523"/>
      <c r="J144" s="504"/>
      <c r="K144" s="484"/>
      <c r="L144" s="59" t="s">
        <v>27</v>
      </c>
      <c r="M144" s="59" t="s">
        <v>28</v>
      </c>
      <c r="N144" s="60" t="s">
        <v>29</v>
      </c>
      <c r="O144" s="491"/>
      <c r="Q144" s="504"/>
      <c r="R144" s="504"/>
      <c r="S144" s="484"/>
      <c r="T144" s="59" t="s">
        <v>27</v>
      </c>
      <c r="U144" s="59" t="s">
        <v>28</v>
      </c>
      <c r="V144" s="60" t="s">
        <v>29</v>
      </c>
      <c r="W144" s="491"/>
    </row>
    <row r="145" spans="1:23" s="46" customFormat="1" ht="15.75" customHeight="1" thickBot="1">
      <c r="A145" s="112">
        <v>1</v>
      </c>
      <c r="B145" s="98">
        <v>2</v>
      </c>
      <c r="C145" s="98">
        <v>3</v>
      </c>
      <c r="D145" s="98">
        <v>4</v>
      </c>
      <c r="E145" s="98">
        <v>5</v>
      </c>
      <c r="F145" s="98">
        <v>6</v>
      </c>
      <c r="G145" s="99">
        <v>7</v>
      </c>
      <c r="H145" s="37"/>
      <c r="I145" s="112">
        <v>1</v>
      </c>
      <c r="J145" s="98">
        <v>2</v>
      </c>
      <c r="K145" s="98">
        <v>3</v>
      </c>
      <c r="L145" s="98">
        <v>4</v>
      </c>
      <c r="M145" s="98">
        <v>5</v>
      </c>
      <c r="N145" s="98">
        <v>6</v>
      </c>
      <c r="O145" s="99">
        <v>7</v>
      </c>
      <c r="Q145" s="112">
        <v>1</v>
      </c>
      <c r="R145" s="98">
        <v>2</v>
      </c>
      <c r="S145" s="98">
        <v>3</v>
      </c>
      <c r="T145" s="98">
        <v>4</v>
      </c>
      <c r="U145" s="98">
        <v>5</v>
      </c>
      <c r="V145" s="98">
        <v>6</v>
      </c>
      <c r="W145" s="99">
        <v>7</v>
      </c>
    </row>
    <row r="146" spans="1:23" s="15" customFormat="1" ht="15.75">
      <c r="A146" s="14"/>
      <c r="B146" s="62" t="s">
        <v>54</v>
      </c>
      <c r="C146" s="63"/>
      <c r="D146" s="64"/>
      <c r="E146" s="64"/>
      <c r="F146" s="64"/>
      <c r="G146" s="64"/>
      <c r="H146" s="31"/>
      <c r="I146" s="14"/>
      <c r="J146" s="62" t="s">
        <v>54</v>
      </c>
      <c r="K146" s="63"/>
      <c r="L146" s="64"/>
      <c r="M146" s="64"/>
      <c r="N146" s="64"/>
      <c r="O146" s="64"/>
      <c r="Q146" s="14"/>
      <c r="R146" s="62" t="s">
        <v>54</v>
      </c>
      <c r="S146" s="63"/>
      <c r="T146" s="64"/>
      <c r="U146" s="64"/>
      <c r="V146" s="64"/>
      <c r="W146" s="64"/>
    </row>
    <row r="147" spans="1:23" s="15" customFormat="1" ht="15.75">
      <c r="A147" s="11"/>
      <c r="B147" s="65" t="s">
        <v>10</v>
      </c>
      <c r="C147" s="61"/>
      <c r="D147" s="66"/>
      <c r="E147" s="66"/>
      <c r="F147" s="66"/>
      <c r="G147" s="67"/>
      <c r="H147" s="31"/>
      <c r="I147" s="11"/>
      <c r="J147" s="65" t="s">
        <v>88</v>
      </c>
      <c r="K147" s="61"/>
      <c r="L147" s="66"/>
      <c r="M147" s="66"/>
      <c r="N147" s="66"/>
      <c r="O147" s="67"/>
      <c r="Q147" s="11"/>
      <c r="R147" s="65" t="s">
        <v>157</v>
      </c>
      <c r="S147" s="61"/>
      <c r="T147" s="66"/>
      <c r="U147" s="66"/>
      <c r="V147" s="66"/>
      <c r="W147" s="67"/>
    </row>
    <row r="148" spans="1:23" s="15" customFormat="1" ht="31.5">
      <c r="A148" s="111" t="s">
        <v>202</v>
      </c>
      <c r="B148" s="68" t="s">
        <v>203</v>
      </c>
      <c r="C148" s="61">
        <v>100</v>
      </c>
      <c r="D148" s="69">
        <v>2.6</v>
      </c>
      <c r="E148" s="69">
        <v>10.1</v>
      </c>
      <c r="F148" s="69">
        <v>10.3</v>
      </c>
      <c r="G148" s="69">
        <v>142.8</v>
      </c>
      <c r="H148" s="33"/>
      <c r="I148" s="111" t="s">
        <v>199</v>
      </c>
      <c r="J148" s="151" t="s">
        <v>270</v>
      </c>
      <c r="K148" s="61">
        <v>100</v>
      </c>
      <c r="L148" s="69">
        <v>1.3</v>
      </c>
      <c r="M148" s="69">
        <v>0.16</v>
      </c>
      <c r="N148" s="69">
        <v>4.8</v>
      </c>
      <c r="O148" s="69">
        <v>25.6</v>
      </c>
      <c r="Q148" s="111" t="s">
        <v>199</v>
      </c>
      <c r="R148" s="70" t="s">
        <v>160</v>
      </c>
      <c r="S148" s="61">
        <v>100</v>
      </c>
      <c r="T148" s="71">
        <v>1.3</v>
      </c>
      <c r="U148" s="69">
        <v>0.16</v>
      </c>
      <c r="V148" s="71">
        <v>4.8</v>
      </c>
      <c r="W148" s="69">
        <v>25.6</v>
      </c>
    </row>
    <row r="149" spans="1:23" s="15" customFormat="1" ht="15.75">
      <c r="A149" s="160" t="s">
        <v>311</v>
      </c>
      <c r="B149" s="154" t="s">
        <v>33</v>
      </c>
      <c r="C149" s="155">
        <v>100</v>
      </c>
      <c r="D149" s="69">
        <v>18.22</v>
      </c>
      <c r="E149" s="69">
        <v>18.13</v>
      </c>
      <c r="F149" s="69">
        <v>16.26</v>
      </c>
      <c r="G149" s="69">
        <v>301.33</v>
      </c>
      <c r="H149" s="33"/>
      <c r="I149" s="111" t="s">
        <v>170</v>
      </c>
      <c r="J149" s="68" t="s">
        <v>271</v>
      </c>
      <c r="K149" s="61">
        <v>250</v>
      </c>
      <c r="L149" s="71">
        <v>3.5</v>
      </c>
      <c r="M149" s="69">
        <v>4.5</v>
      </c>
      <c r="N149" s="71">
        <v>18.75</v>
      </c>
      <c r="O149" s="69">
        <v>144.25</v>
      </c>
      <c r="Q149" s="111" t="s">
        <v>219</v>
      </c>
      <c r="R149" s="68" t="s">
        <v>71</v>
      </c>
      <c r="S149" s="61" t="s">
        <v>155</v>
      </c>
      <c r="T149" s="69">
        <v>30.15</v>
      </c>
      <c r="U149" s="69">
        <v>28.95</v>
      </c>
      <c r="V149" s="69">
        <v>25.65</v>
      </c>
      <c r="W149" s="69">
        <v>484.5</v>
      </c>
    </row>
    <row r="150" spans="1:23" s="15" customFormat="1" ht="15.75">
      <c r="A150" s="111" t="s">
        <v>97</v>
      </c>
      <c r="B150" s="70" t="s">
        <v>96</v>
      </c>
      <c r="C150" s="61">
        <v>180</v>
      </c>
      <c r="D150" s="69">
        <v>6.36</v>
      </c>
      <c r="E150" s="69">
        <v>6.6</v>
      </c>
      <c r="F150" s="69">
        <v>39.24</v>
      </c>
      <c r="G150" s="69">
        <v>242.4</v>
      </c>
      <c r="H150" s="33"/>
      <c r="I150" s="111"/>
      <c r="J150" s="70" t="s">
        <v>260</v>
      </c>
      <c r="K150" s="61">
        <v>25</v>
      </c>
      <c r="L150" s="69">
        <v>6.8</v>
      </c>
      <c r="M150" s="69">
        <v>4.8</v>
      </c>
      <c r="N150" s="71">
        <v>0</v>
      </c>
      <c r="O150" s="69">
        <v>70</v>
      </c>
      <c r="Q150" s="111" t="s">
        <v>184</v>
      </c>
      <c r="R150" s="68" t="s">
        <v>44</v>
      </c>
      <c r="S150" s="61">
        <v>200</v>
      </c>
      <c r="T150" s="71">
        <v>0.2</v>
      </c>
      <c r="U150" s="71">
        <v>0</v>
      </c>
      <c r="V150" s="69">
        <v>6.5</v>
      </c>
      <c r="W150" s="69">
        <v>26.8</v>
      </c>
    </row>
    <row r="151" spans="1:23" s="15" customFormat="1" ht="31.5">
      <c r="A151" s="111" t="s">
        <v>201</v>
      </c>
      <c r="B151" s="70" t="s">
        <v>34</v>
      </c>
      <c r="C151" s="61" t="s">
        <v>7</v>
      </c>
      <c r="D151" s="71">
        <v>0.3</v>
      </c>
      <c r="E151" s="69">
        <v>0</v>
      </c>
      <c r="F151" s="71">
        <v>6.7</v>
      </c>
      <c r="G151" s="69">
        <v>27.9</v>
      </c>
      <c r="H151" s="21"/>
      <c r="I151" s="111" t="s">
        <v>272</v>
      </c>
      <c r="J151" s="151" t="s">
        <v>212</v>
      </c>
      <c r="K151" s="61" t="s">
        <v>156</v>
      </c>
      <c r="L151" s="69">
        <v>12.16</v>
      </c>
      <c r="M151" s="69">
        <v>5.6</v>
      </c>
      <c r="N151" s="69">
        <v>40.3</v>
      </c>
      <c r="O151" s="69">
        <v>300.3</v>
      </c>
      <c r="Q151" s="111" t="s">
        <v>178</v>
      </c>
      <c r="R151" s="72" t="s">
        <v>1</v>
      </c>
      <c r="S151" s="73">
        <v>30</v>
      </c>
      <c r="T151" s="71">
        <v>1.8</v>
      </c>
      <c r="U151" s="69">
        <v>0.3</v>
      </c>
      <c r="V151" s="71">
        <v>12.9</v>
      </c>
      <c r="W151" s="69">
        <v>63</v>
      </c>
    </row>
    <row r="152" spans="1:23" s="15" customFormat="1" ht="15.75">
      <c r="A152" s="111" t="s">
        <v>178</v>
      </c>
      <c r="B152" s="72" t="s">
        <v>1</v>
      </c>
      <c r="C152" s="73">
        <v>30</v>
      </c>
      <c r="D152" s="71">
        <v>1.8</v>
      </c>
      <c r="E152" s="69">
        <v>0.3</v>
      </c>
      <c r="F152" s="71">
        <v>12.9</v>
      </c>
      <c r="G152" s="69">
        <v>63</v>
      </c>
      <c r="H152" s="33"/>
      <c r="I152" s="111" t="s">
        <v>178</v>
      </c>
      <c r="J152" s="70" t="s">
        <v>276</v>
      </c>
      <c r="K152" s="61">
        <v>200</v>
      </c>
      <c r="L152" s="71">
        <v>0</v>
      </c>
      <c r="M152" s="71">
        <v>0</v>
      </c>
      <c r="N152" s="71">
        <v>0.6</v>
      </c>
      <c r="O152" s="69">
        <v>86.6</v>
      </c>
      <c r="Q152" s="12"/>
      <c r="R152" s="82" t="s">
        <v>8</v>
      </c>
      <c r="S152" s="65">
        <v>630</v>
      </c>
      <c r="T152" s="83">
        <f>SUM(T148:T151)</f>
        <v>33.449999999999996</v>
      </c>
      <c r="U152" s="83">
        <f>SUM(U148:U151)</f>
        <v>29.41</v>
      </c>
      <c r="V152" s="83">
        <f>SUM(V148:V151)</f>
        <v>49.85</v>
      </c>
      <c r="W152" s="83">
        <f>SUM(W148:W151)</f>
        <v>599.9</v>
      </c>
    </row>
    <row r="153" spans="1:23" s="15" customFormat="1" ht="15.75">
      <c r="A153" s="12"/>
      <c r="B153" s="82" t="s">
        <v>8</v>
      </c>
      <c r="C153" s="65">
        <v>637</v>
      </c>
      <c r="D153" s="83">
        <f>SUM(D148:D152)</f>
        <v>29.28</v>
      </c>
      <c r="E153" s="83">
        <f>SUM(E148:E152)</f>
        <v>35.129999999999995</v>
      </c>
      <c r="F153" s="83">
        <f>SUM(F148:F152)</f>
        <v>85.40000000000002</v>
      </c>
      <c r="G153" s="83">
        <f>SUM(G148:G152)</f>
        <v>777.43</v>
      </c>
      <c r="H153" s="21"/>
      <c r="I153" s="111" t="s">
        <v>178</v>
      </c>
      <c r="J153" s="70" t="s">
        <v>89</v>
      </c>
      <c r="K153" s="61">
        <v>30</v>
      </c>
      <c r="L153" s="71">
        <v>1.8</v>
      </c>
      <c r="M153" s="69">
        <v>0.3</v>
      </c>
      <c r="N153" s="71">
        <v>12.9</v>
      </c>
      <c r="O153" s="69">
        <v>63</v>
      </c>
      <c r="Q153" s="9"/>
      <c r="R153" s="80"/>
      <c r="S153" s="75"/>
      <c r="T153" s="85"/>
      <c r="U153" s="85"/>
      <c r="V153" s="85"/>
      <c r="W153" s="85"/>
    </row>
    <row r="154" spans="1:23" s="15" customFormat="1" ht="15.75">
      <c r="A154" s="9"/>
      <c r="B154" s="80"/>
      <c r="C154" s="75"/>
      <c r="D154" s="85"/>
      <c r="E154" s="85"/>
      <c r="F154" s="85"/>
      <c r="G154" s="85"/>
      <c r="H154" s="33"/>
      <c r="I154" s="111" t="s">
        <v>178</v>
      </c>
      <c r="J154" s="72" t="s">
        <v>90</v>
      </c>
      <c r="K154" s="73">
        <v>30</v>
      </c>
      <c r="L154" s="74">
        <v>1.8</v>
      </c>
      <c r="M154" s="74">
        <v>0.3</v>
      </c>
      <c r="N154" s="74">
        <v>11.4</v>
      </c>
      <c r="O154" s="74">
        <v>57</v>
      </c>
      <c r="Q154" s="9"/>
      <c r="R154" s="80"/>
      <c r="S154" s="75"/>
      <c r="T154" s="85"/>
      <c r="U154" s="85"/>
      <c r="V154" s="85"/>
      <c r="W154" s="81"/>
    </row>
    <row r="155" spans="1:23" s="15" customFormat="1" ht="15.75">
      <c r="A155" s="55"/>
      <c r="B155" s="76"/>
      <c r="C155" s="77"/>
      <c r="D155" s="57"/>
      <c r="E155" s="79"/>
      <c r="F155" s="79"/>
      <c r="G155" s="79"/>
      <c r="H155" s="33"/>
      <c r="I155" s="12"/>
      <c r="J155" s="82" t="s">
        <v>8</v>
      </c>
      <c r="K155" s="65"/>
      <c r="L155" s="83">
        <f>SUM(L148:L154)</f>
        <v>27.36</v>
      </c>
      <c r="M155" s="83">
        <f>SUM(M148:M154)</f>
        <v>15.660000000000002</v>
      </c>
      <c r="N155" s="83">
        <f>SUM(N148:N154)</f>
        <v>88.75</v>
      </c>
      <c r="O155" s="83">
        <f>SUM(O148:O154)</f>
        <v>746.75</v>
      </c>
      <c r="Q155" s="55"/>
      <c r="R155" s="76"/>
      <c r="S155" s="77"/>
      <c r="T155" s="57"/>
      <c r="U155" s="79"/>
      <c r="V155" s="79"/>
      <c r="W155" s="79"/>
    </row>
    <row r="156" spans="1:23" s="15" customFormat="1" ht="15.75">
      <c r="A156" s="55"/>
      <c r="B156" s="80"/>
      <c r="C156" s="77"/>
      <c r="D156" s="89"/>
      <c r="E156" s="89"/>
      <c r="F156" s="89"/>
      <c r="G156" s="89"/>
      <c r="H156" s="37"/>
      <c r="I156" s="37"/>
      <c r="J156" s="37"/>
      <c r="K156" s="37"/>
      <c r="L156" s="102"/>
      <c r="M156" s="149"/>
      <c r="N156" s="149"/>
      <c r="O156" s="149"/>
      <c r="Q156" s="55"/>
      <c r="R156" s="80"/>
      <c r="S156" s="77"/>
      <c r="T156" s="89"/>
      <c r="U156" s="89"/>
      <c r="V156" s="89"/>
      <c r="W156" s="89"/>
    </row>
    <row r="157" spans="1:23" s="15" customFormat="1" ht="15.75">
      <c r="A157" s="77"/>
      <c r="B157" s="56"/>
      <c r="C157" s="77"/>
      <c r="D157" s="86"/>
      <c r="E157" s="78"/>
      <c r="F157" s="78"/>
      <c r="G157" s="87"/>
      <c r="H157" s="32"/>
      <c r="I157" s="32"/>
      <c r="J157" s="32"/>
      <c r="K157" s="32"/>
      <c r="L157" s="57"/>
      <c r="M157" s="79"/>
      <c r="N157" s="57"/>
      <c r="O157" s="79"/>
      <c r="Q157" s="77"/>
      <c r="R157" s="56"/>
      <c r="S157" s="77"/>
      <c r="T157" s="86"/>
      <c r="U157" s="78"/>
      <c r="V157" s="78"/>
      <c r="W157" s="87"/>
    </row>
    <row r="158" spans="1:23" s="46" customFormat="1" ht="15.75">
      <c r="A158" s="13"/>
      <c r="B158" s="52" t="s">
        <v>49</v>
      </c>
      <c r="C158" s="53"/>
      <c r="D158" s="54"/>
      <c r="E158" s="54"/>
      <c r="F158" s="54"/>
      <c r="G158" s="54"/>
      <c r="H158" s="29"/>
      <c r="I158" s="13"/>
      <c r="J158" s="52" t="s">
        <v>49</v>
      </c>
      <c r="K158" s="53"/>
      <c r="L158" s="54"/>
      <c r="M158" s="54"/>
      <c r="N158" s="54"/>
      <c r="O158" s="54"/>
      <c r="Q158" s="13"/>
      <c r="R158" s="52" t="s">
        <v>49</v>
      </c>
      <c r="S158" s="53"/>
      <c r="T158" s="54"/>
      <c r="U158" s="54"/>
      <c r="V158" s="54"/>
      <c r="W158" s="54"/>
    </row>
    <row r="159" spans="1:23" s="46" customFormat="1" ht="15.75">
      <c r="A159" s="13"/>
      <c r="B159" s="52" t="s">
        <v>52</v>
      </c>
      <c r="C159" s="53"/>
      <c r="D159" s="54"/>
      <c r="E159" s="54"/>
      <c r="F159" s="54"/>
      <c r="G159" s="54"/>
      <c r="H159" s="33"/>
      <c r="I159" s="13"/>
      <c r="J159" s="52" t="s">
        <v>52</v>
      </c>
      <c r="K159" s="53"/>
      <c r="L159" s="54"/>
      <c r="M159" s="54"/>
      <c r="N159" s="54"/>
      <c r="O159" s="54"/>
      <c r="Q159" s="13"/>
      <c r="R159" s="52" t="s">
        <v>52</v>
      </c>
      <c r="S159" s="53"/>
      <c r="T159" s="54"/>
      <c r="U159" s="54"/>
      <c r="V159" s="54"/>
      <c r="W159" s="54"/>
    </row>
    <row r="160" spans="1:23" s="46" customFormat="1" ht="12.75" customHeight="1" thickBot="1">
      <c r="A160" s="13"/>
      <c r="B160" s="56" t="s">
        <v>154</v>
      </c>
      <c r="C160" s="53"/>
      <c r="D160" s="54"/>
      <c r="E160" s="54"/>
      <c r="F160" s="54"/>
      <c r="G160" s="54"/>
      <c r="H160" s="22"/>
      <c r="I160" s="13"/>
      <c r="J160" s="56" t="s">
        <v>154</v>
      </c>
      <c r="K160" s="53"/>
      <c r="L160" s="54"/>
      <c r="M160" s="54"/>
      <c r="N160" s="54"/>
      <c r="O160" s="54"/>
      <c r="Q160" s="13"/>
      <c r="R160" s="56" t="s">
        <v>154</v>
      </c>
      <c r="S160" s="53"/>
      <c r="T160" s="54"/>
      <c r="U160" s="54"/>
      <c r="V160" s="54"/>
      <c r="W160" s="54"/>
    </row>
    <row r="161" spans="1:23" s="46" customFormat="1" ht="13.5" customHeight="1">
      <c r="A161" s="503" t="s">
        <v>22</v>
      </c>
      <c r="B161" s="503" t="s">
        <v>23</v>
      </c>
      <c r="C161" s="483" t="s">
        <v>24</v>
      </c>
      <c r="D161" s="487" t="s">
        <v>25</v>
      </c>
      <c r="E161" s="488"/>
      <c r="F161" s="489"/>
      <c r="G161" s="505" t="s">
        <v>26</v>
      </c>
      <c r="H161" s="22"/>
      <c r="I161" s="522" t="s">
        <v>22</v>
      </c>
      <c r="J161" s="503" t="s">
        <v>23</v>
      </c>
      <c r="K161" s="483" t="s">
        <v>24</v>
      </c>
      <c r="L161" s="487" t="s">
        <v>25</v>
      </c>
      <c r="M161" s="488"/>
      <c r="N161" s="489"/>
      <c r="O161" s="505" t="s">
        <v>26</v>
      </c>
      <c r="Q161" s="503" t="s">
        <v>22</v>
      </c>
      <c r="R161" s="503" t="s">
        <v>23</v>
      </c>
      <c r="S161" s="483" t="s">
        <v>24</v>
      </c>
      <c r="T161" s="487" t="s">
        <v>25</v>
      </c>
      <c r="U161" s="488"/>
      <c r="V161" s="489"/>
      <c r="W161" s="505" t="s">
        <v>26</v>
      </c>
    </row>
    <row r="162" spans="1:23" s="3" customFormat="1" ht="34.5" customHeight="1" thickBot="1">
      <c r="A162" s="504"/>
      <c r="B162" s="504"/>
      <c r="C162" s="484"/>
      <c r="D162" s="59" t="s">
        <v>27</v>
      </c>
      <c r="E162" s="59" t="s">
        <v>28</v>
      </c>
      <c r="F162" s="60" t="s">
        <v>29</v>
      </c>
      <c r="G162" s="506"/>
      <c r="H162" s="22"/>
      <c r="I162" s="523"/>
      <c r="J162" s="504"/>
      <c r="K162" s="484"/>
      <c r="L162" s="59" t="s">
        <v>27</v>
      </c>
      <c r="M162" s="59" t="s">
        <v>28</v>
      </c>
      <c r="N162" s="60" t="s">
        <v>29</v>
      </c>
      <c r="O162" s="506"/>
      <c r="Q162" s="504"/>
      <c r="R162" s="504"/>
      <c r="S162" s="484"/>
      <c r="T162" s="59" t="s">
        <v>27</v>
      </c>
      <c r="U162" s="59" t="s">
        <v>28</v>
      </c>
      <c r="V162" s="60" t="s">
        <v>29</v>
      </c>
      <c r="W162" s="506"/>
    </row>
    <row r="163" spans="1:23" s="3" customFormat="1" ht="13.5" customHeight="1" thickBot="1">
      <c r="A163" s="112">
        <v>1</v>
      </c>
      <c r="B163" s="98">
        <v>2</v>
      </c>
      <c r="C163" s="98">
        <v>3</v>
      </c>
      <c r="D163" s="98">
        <v>4</v>
      </c>
      <c r="E163" s="98">
        <v>5</v>
      </c>
      <c r="F163" s="98">
        <v>6</v>
      </c>
      <c r="G163" s="99">
        <v>7</v>
      </c>
      <c r="H163" s="22"/>
      <c r="I163" s="112">
        <v>1</v>
      </c>
      <c r="J163" s="98">
        <v>2</v>
      </c>
      <c r="K163" s="98">
        <v>3</v>
      </c>
      <c r="L163" s="98">
        <v>4</v>
      </c>
      <c r="M163" s="98">
        <v>5</v>
      </c>
      <c r="N163" s="98">
        <v>6</v>
      </c>
      <c r="O163" s="99">
        <v>7</v>
      </c>
      <c r="Q163" s="112">
        <v>1</v>
      </c>
      <c r="R163" s="98">
        <v>2</v>
      </c>
      <c r="S163" s="98">
        <v>3</v>
      </c>
      <c r="T163" s="98">
        <v>4</v>
      </c>
      <c r="U163" s="98">
        <v>5</v>
      </c>
      <c r="V163" s="98">
        <v>6</v>
      </c>
      <c r="W163" s="99">
        <v>7</v>
      </c>
    </row>
    <row r="164" spans="1:23" s="3" customFormat="1" ht="12.75" customHeight="1">
      <c r="A164" s="14"/>
      <c r="B164" s="62" t="s">
        <v>53</v>
      </c>
      <c r="C164" s="63"/>
      <c r="D164" s="64"/>
      <c r="E164" s="64"/>
      <c r="F164" s="64"/>
      <c r="G164" s="64"/>
      <c r="H164" s="22"/>
      <c r="I164" s="14"/>
      <c r="J164" s="62" t="s">
        <v>53</v>
      </c>
      <c r="K164" s="63"/>
      <c r="L164" s="64"/>
      <c r="M164" s="64"/>
      <c r="N164" s="64"/>
      <c r="O164" s="64"/>
      <c r="Q164" s="14"/>
      <c r="R164" s="62" t="s">
        <v>53</v>
      </c>
      <c r="S164" s="63"/>
      <c r="T164" s="64"/>
      <c r="U164" s="64"/>
      <c r="V164" s="64"/>
      <c r="W164" s="64"/>
    </row>
    <row r="165" spans="1:23" s="3" customFormat="1" ht="15" customHeight="1">
      <c r="A165" s="11"/>
      <c r="B165" s="65" t="s">
        <v>10</v>
      </c>
      <c r="C165" s="61"/>
      <c r="D165" s="66"/>
      <c r="E165" s="66"/>
      <c r="F165" s="66"/>
      <c r="G165" s="67"/>
      <c r="H165" s="32"/>
      <c r="I165" s="11"/>
      <c r="J165" s="65" t="s">
        <v>88</v>
      </c>
      <c r="K165" s="61"/>
      <c r="L165" s="66"/>
      <c r="M165" s="66"/>
      <c r="N165" s="66"/>
      <c r="O165" s="67"/>
      <c r="Q165" s="11"/>
      <c r="R165" s="65" t="s">
        <v>157</v>
      </c>
      <c r="S165" s="61"/>
      <c r="T165" s="66"/>
      <c r="U165" s="66"/>
      <c r="V165" s="66"/>
      <c r="W165" s="67"/>
    </row>
    <row r="166" spans="1:23" s="3" customFormat="1" ht="37.5" customHeight="1">
      <c r="A166" s="111" t="s">
        <v>196</v>
      </c>
      <c r="B166" s="70" t="s">
        <v>205</v>
      </c>
      <c r="C166" s="61">
        <v>100</v>
      </c>
      <c r="D166" s="71">
        <v>1.2</v>
      </c>
      <c r="E166" s="69">
        <v>0.16</v>
      </c>
      <c r="F166" s="71">
        <v>3.8</v>
      </c>
      <c r="G166" s="69">
        <v>21.3</v>
      </c>
      <c r="H166" s="21"/>
      <c r="I166" s="111" t="s">
        <v>277</v>
      </c>
      <c r="J166" s="113" t="s">
        <v>278</v>
      </c>
      <c r="K166" s="61">
        <v>100</v>
      </c>
      <c r="L166" s="74">
        <v>2.59</v>
      </c>
      <c r="M166" s="69">
        <v>6.22</v>
      </c>
      <c r="N166" s="74">
        <v>22.15</v>
      </c>
      <c r="O166" s="69">
        <v>155</v>
      </c>
      <c r="Q166" s="111"/>
      <c r="R166" s="68" t="s">
        <v>159</v>
      </c>
      <c r="S166" s="61">
        <v>30</v>
      </c>
      <c r="T166" s="69">
        <v>0.96</v>
      </c>
      <c r="U166" s="69">
        <v>0</v>
      </c>
      <c r="V166" s="69">
        <v>19.53</v>
      </c>
      <c r="W166" s="69">
        <v>96.76</v>
      </c>
    </row>
    <row r="167" spans="1:23" s="3" customFormat="1" ht="15.75" customHeight="1">
      <c r="A167" s="111" t="s">
        <v>206</v>
      </c>
      <c r="B167" s="68" t="s">
        <v>315</v>
      </c>
      <c r="C167" s="61">
        <v>100</v>
      </c>
      <c r="D167" s="69">
        <v>16</v>
      </c>
      <c r="E167" s="69">
        <v>3.66</v>
      </c>
      <c r="F167" s="69">
        <v>11.22</v>
      </c>
      <c r="G167" s="69">
        <v>141.22</v>
      </c>
      <c r="H167" s="21"/>
      <c r="I167" s="111" t="s">
        <v>116</v>
      </c>
      <c r="J167" s="68" t="s">
        <v>301</v>
      </c>
      <c r="K167" s="61">
        <v>250</v>
      </c>
      <c r="L167" s="69">
        <v>1.8</v>
      </c>
      <c r="M167" s="74">
        <v>4.875</v>
      </c>
      <c r="N167" s="69">
        <v>10.87</v>
      </c>
      <c r="O167" s="69">
        <v>103.75</v>
      </c>
      <c r="Q167" s="111" t="s">
        <v>162</v>
      </c>
      <c r="R167" s="68" t="s">
        <v>238</v>
      </c>
      <c r="S167" s="61">
        <v>200</v>
      </c>
      <c r="T167" s="69">
        <v>21.06</v>
      </c>
      <c r="U167" s="69">
        <v>29.06</v>
      </c>
      <c r="V167" s="69">
        <v>16.29</v>
      </c>
      <c r="W167" s="69">
        <v>426.66</v>
      </c>
    </row>
    <row r="168" spans="1:23" s="3" customFormat="1" ht="15.75" customHeight="1">
      <c r="A168" s="111" t="s">
        <v>207</v>
      </c>
      <c r="B168" s="70" t="s">
        <v>55</v>
      </c>
      <c r="C168" s="61">
        <v>200</v>
      </c>
      <c r="D168" s="69">
        <v>10.93</v>
      </c>
      <c r="E168" s="69">
        <v>9.2</v>
      </c>
      <c r="F168" s="69">
        <v>47.8</v>
      </c>
      <c r="G168" s="69">
        <v>318.53</v>
      </c>
      <c r="H168" s="33"/>
      <c r="I168" s="111"/>
      <c r="J168" s="70" t="s">
        <v>245</v>
      </c>
      <c r="K168" s="61">
        <v>25</v>
      </c>
      <c r="L168" s="69">
        <v>6.8</v>
      </c>
      <c r="M168" s="69">
        <v>4.8</v>
      </c>
      <c r="N168" s="71">
        <v>0</v>
      </c>
      <c r="O168" s="69">
        <v>70</v>
      </c>
      <c r="Q168" s="111" t="s">
        <v>240</v>
      </c>
      <c r="R168" s="68" t="s">
        <v>239</v>
      </c>
      <c r="S168" s="61">
        <v>30</v>
      </c>
      <c r="T168" s="71">
        <v>0.7</v>
      </c>
      <c r="U168" s="71">
        <v>4.5</v>
      </c>
      <c r="V168" s="71">
        <v>0.9</v>
      </c>
      <c r="W168" s="69">
        <v>47.4</v>
      </c>
    </row>
    <row r="169" spans="1:23" s="3" customFormat="1" ht="16.5" customHeight="1">
      <c r="A169" s="111" t="s">
        <v>208</v>
      </c>
      <c r="B169" s="70" t="s">
        <v>209</v>
      </c>
      <c r="C169" s="61">
        <v>200</v>
      </c>
      <c r="D169" s="69">
        <v>0.4</v>
      </c>
      <c r="E169" s="69">
        <v>0.1</v>
      </c>
      <c r="F169" s="71">
        <v>34</v>
      </c>
      <c r="G169" s="69">
        <v>141.2</v>
      </c>
      <c r="H169" s="33"/>
      <c r="I169" s="152" t="s">
        <v>317</v>
      </c>
      <c r="J169" s="68" t="s">
        <v>316</v>
      </c>
      <c r="K169" s="61">
        <v>100</v>
      </c>
      <c r="L169" s="69">
        <v>14.2</v>
      </c>
      <c r="M169" s="69">
        <v>2.6</v>
      </c>
      <c r="N169" s="69">
        <v>8.6</v>
      </c>
      <c r="O169" s="69">
        <v>114</v>
      </c>
      <c r="Q169" s="111" t="s">
        <v>163</v>
      </c>
      <c r="R169" s="68" t="s">
        <v>164</v>
      </c>
      <c r="S169" s="61">
        <v>200</v>
      </c>
      <c r="T169" s="69">
        <v>0.68</v>
      </c>
      <c r="U169" s="71">
        <v>0.3</v>
      </c>
      <c r="V169" s="71">
        <v>20.7</v>
      </c>
      <c r="W169" s="69">
        <v>88.2</v>
      </c>
    </row>
    <row r="170" spans="1:23" s="3" customFormat="1" ht="16.5" customHeight="1">
      <c r="A170" s="111" t="s">
        <v>178</v>
      </c>
      <c r="B170" s="72" t="s">
        <v>1</v>
      </c>
      <c r="C170" s="73">
        <v>30</v>
      </c>
      <c r="D170" s="71">
        <v>1.8</v>
      </c>
      <c r="E170" s="69">
        <v>0.3</v>
      </c>
      <c r="F170" s="71">
        <v>12.9</v>
      </c>
      <c r="G170" s="69">
        <v>63</v>
      </c>
      <c r="H170" s="33"/>
      <c r="I170" s="111" t="s">
        <v>232</v>
      </c>
      <c r="J170" s="70" t="s">
        <v>43</v>
      </c>
      <c r="K170" s="61">
        <v>200</v>
      </c>
      <c r="L170" s="71">
        <v>4.1</v>
      </c>
      <c r="M170" s="71">
        <v>8</v>
      </c>
      <c r="N170" s="71">
        <v>26.26</v>
      </c>
      <c r="O170" s="69">
        <v>194.4</v>
      </c>
      <c r="Q170" s="111" t="s">
        <v>178</v>
      </c>
      <c r="R170" s="72" t="s">
        <v>1</v>
      </c>
      <c r="S170" s="73">
        <v>30</v>
      </c>
      <c r="T170" s="71">
        <v>1.8</v>
      </c>
      <c r="U170" s="69">
        <v>0.3</v>
      </c>
      <c r="V170" s="71">
        <v>12.9</v>
      </c>
      <c r="W170" s="69">
        <v>63</v>
      </c>
    </row>
    <row r="171" spans="1:23" s="3" customFormat="1" ht="14.25" customHeight="1">
      <c r="A171" s="12"/>
      <c r="B171" s="82" t="s">
        <v>8</v>
      </c>
      <c r="C171" s="65">
        <f>SUM(C166:C170)</f>
        <v>630</v>
      </c>
      <c r="D171" s="83">
        <f>SUM(D166:D170)</f>
        <v>30.33</v>
      </c>
      <c r="E171" s="83">
        <f>SUM(E166:E170)</f>
        <v>13.42</v>
      </c>
      <c r="F171" s="83">
        <f>SUM(F166:F170)</f>
        <v>109.72</v>
      </c>
      <c r="G171" s="83">
        <f>SUM(G166:G170)</f>
        <v>685.25</v>
      </c>
      <c r="H171" s="22"/>
      <c r="I171" s="111" t="s">
        <v>279</v>
      </c>
      <c r="J171" s="70" t="s">
        <v>280</v>
      </c>
      <c r="K171" s="61">
        <v>200</v>
      </c>
      <c r="L171" s="74">
        <v>0.68</v>
      </c>
      <c r="M171" s="74">
        <v>0.3</v>
      </c>
      <c r="N171" s="74">
        <v>20.7</v>
      </c>
      <c r="O171" s="74">
        <v>88.2</v>
      </c>
      <c r="Q171" s="12"/>
      <c r="R171" s="82" t="s">
        <v>8</v>
      </c>
      <c r="S171" s="65">
        <f>SUM(S166:S170)</f>
        <v>490</v>
      </c>
      <c r="T171" s="83">
        <f>SUM(T166:T170)</f>
        <v>25.2</v>
      </c>
      <c r="U171" s="83">
        <f>SUM(U166:U170)</f>
        <v>34.16</v>
      </c>
      <c r="V171" s="83">
        <f>SUM(V166:V170)</f>
        <v>70.32000000000001</v>
      </c>
      <c r="W171" s="83">
        <f>SUM(W166:W170)</f>
        <v>722.0200000000001</v>
      </c>
    </row>
    <row r="172" spans="1:23" s="3" customFormat="1" ht="15.75" customHeight="1">
      <c r="A172" s="9"/>
      <c r="B172" s="80"/>
      <c r="C172" s="75"/>
      <c r="D172" s="85"/>
      <c r="E172" s="85"/>
      <c r="F172" s="85"/>
      <c r="G172" s="81"/>
      <c r="H172" s="33"/>
      <c r="I172" s="111" t="s">
        <v>178</v>
      </c>
      <c r="J172" s="70" t="s">
        <v>89</v>
      </c>
      <c r="K172" s="61">
        <v>30</v>
      </c>
      <c r="L172" s="71">
        <v>1.8</v>
      </c>
      <c r="M172" s="69">
        <v>0.3</v>
      </c>
      <c r="N172" s="71">
        <v>12.9</v>
      </c>
      <c r="O172" s="69">
        <v>63</v>
      </c>
      <c r="Q172" s="9"/>
      <c r="R172" s="80"/>
      <c r="S172" s="75"/>
      <c r="T172" s="85"/>
      <c r="U172" s="85"/>
      <c r="V172" s="85"/>
      <c r="W172" s="85"/>
    </row>
    <row r="173" spans="1:23" s="3" customFormat="1" ht="15.75" customHeight="1">
      <c r="A173" s="55"/>
      <c r="B173" s="76"/>
      <c r="C173" s="77"/>
      <c r="D173" s="79"/>
      <c r="E173" s="79"/>
      <c r="F173" s="79"/>
      <c r="G173" s="79"/>
      <c r="H173" s="33"/>
      <c r="I173" s="111" t="s">
        <v>178</v>
      </c>
      <c r="J173" s="72" t="s">
        <v>90</v>
      </c>
      <c r="K173" s="73">
        <v>30</v>
      </c>
      <c r="L173" s="74">
        <v>1.8</v>
      </c>
      <c r="M173" s="74">
        <v>0.3</v>
      </c>
      <c r="N173" s="74">
        <v>11.4</v>
      </c>
      <c r="O173" s="74">
        <v>57</v>
      </c>
      <c r="Q173" s="55"/>
      <c r="R173" s="76"/>
      <c r="S173" s="77"/>
      <c r="T173" s="79"/>
      <c r="U173" s="79"/>
      <c r="V173" s="79"/>
      <c r="W173" s="79"/>
    </row>
    <row r="174" spans="1:23" s="3" customFormat="1" ht="14.25" customHeight="1">
      <c r="A174" s="55"/>
      <c r="B174" s="80"/>
      <c r="C174" s="77"/>
      <c r="D174" s="89"/>
      <c r="E174" s="89"/>
      <c r="F174" s="89"/>
      <c r="G174" s="89"/>
      <c r="H174" s="37"/>
      <c r="I174" s="12"/>
      <c r="J174" s="82" t="s">
        <v>8</v>
      </c>
      <c r="K174" s="65"/>
      <c r="L174" s="83">
        <f>SUM(L166:L173)</f>
        <v>33.77</v>
      </c>
      <c r="M174" s="83">
        <f>SUM(M166:M173)</f>
        <v>27.395000000000003</v>
      </c>
      <c r="N174" s="83">
        <f>SUM(N166:N173)</f>
        <v>112.88000000000001</v>
      </c>
      <c r="O174" s="83">
        <f>SUM(O166:O173)</f>
        <v>845.35</v>
      </c>
      <c r="Q174" s="55"/>
      <c r="R174" s="80"/>
      <c r="S174" s="77"/>
      <c r="T174" s="89"/>
      <c r="U174" s="89"/>
      <c r="V174" s="89"/>
      <c r="W174" s="89"/>
    </row>
    <row r="175" spans="1:23" s="3" customFormat="1" ht="16.5" customHeight="1">
      <c r="A175" s="55"/>
      <c r="B175" s="75"/>
      <c r="C175" s="77"/>
      <c r="D175" s="57"/>
      <c r="E175" s="57"/>
      <c r="F175" s="57"/>
      <c r="G175" s="57"/>
      <c r="H175" s="21"/>
      <c r="I175" s="21"/>
      <c r="J175" s="21"/>
      <c r="K175" s="21"/>
      <c r="L175" s="139"/>
      <c r="M175" s="139"/>
      <c r="N175" s="139"/>
      <c r="O175" s="139"/>
      <c r="Q175" s="55"/>
      <c r="R175" s="75"/>
      <c r="S175" s="77"/>
      <c r="T175" s="57"/>
      <c r="U175" s="57"/>
      <c r="V175" s="57"/>
      <c r="W175" s="57"/>
    </row>
    <row r="176" spans="1:23" s="3" customFormat="1" ht="16.5" customHeight="1">
      <c r="A176" s="13"/>
      <c r="B176" s="52" t="s">
        <v>49</v>
      </c>
      <c r="C176" s="53"/>
      <c r="D176" s="54"/>
      <c r="E176" s="54"/>
      <c r="F176" s="54"/>
      <c r="G176" s="54"/>
      <c r="H176" s="21"/>
      <c r="I176" s="13"/>
      <c r="J176" s="52" t="s">
        <v>49</v>
      </c>
      <c r="K176" s="53"/>
      <c r="L176" s="54"/>
      <c r="M176" s="54"/>
      <c r="N176" s="54"/>
      <c r="O176" s="54"/>
      <c r="Q176" s="13"/>
      <c r="R176" s="52" t="s">
        <v>49</v>
      </c>
      <c r="S176" s="53"/>
      <c r="T176" s="54"/>
      <c r="U176" s="54"/>
      <c r="V176" s="54"/>
      <c r="W176" s="54"/>
    </row>
    <row r="177" spans="1:23" s="3" customFormat="1" ht="16.5" customHeight="1">
      <c r="A177" s="13"/>
      <c r="B177" s="52" t="s">
        <v>56</v>
      </c>
      <c r="C177" s="53"/>
      <c r="D177" s="89"/>
      <c r="E177" s="89"/>
      <c r="F177" s="89"/>
      <c r="G177" s="89"/>
      <c r="H177" s="21"/>
      <c r="I177" s="13"/>
      <c r="J177" s="52" t="s">
        <v>56</v>
      </c>
      <c r="K177" s="53"/>
      <c r="L177" s="54"/>
      <c r="M177" s="54"/>
      <c r="N177" s="54"/>
      <c r="O177" s="54"/>
      <c r="Q177" s="13"/>
      <c r="R177" s="52" t="s">
        <v>56</v>
      </c>
      <c r="S177" s="53"/>
      <c r="T177" s="89"/>
      <c r="U177" s="89"/>
      <c r="V177" s="89"/>
      <c r="W177" s="89"/>
    </row>
    <row r="178" spans="1:23" s="3" customFormat="1" ht="13.5" customHeight="1" thickBot="1">
      <c r="A178" s="13"/>
      <c r="B178" s="56" t="s">
        <v>154</v>
      </c>
      <c r="C178" s="53"/>
      <c r="D178" s="54"/>
      <c r="E178" s="54"/>
      <c r="F178" s="54"/>
      <c r="G178" s="54"/>
      <c r="H178" s="21"/>
      <c r="I178" s="13"/>
      <c r="J178" s="56" t="s">
        <v>154</v>
      </c>
      <c r="K178" s="53"/>
      <c r="L178" s="54"/>
      <c r="M178" s="54"/>
      <c r="N178" s="54"/>
      <c r="O178" s="54"/>
      <c r="Q178" s="13"/>
      <c r="R178" s="56" t="s">
        <v>154</v>
      </c>
      <c r="S178" s="53"/>
      <c r="T178" s="54"/>
      <c r="U178" s="54"/>
      <c r="V178" s="54"/>
      <c r="W178" s="54"/>
    </row>
    <row r="179" spans="1:23" s="46" customFormat="1" ht="15" customHeight="1">
      <c r="A179" s="522" t="s">
        <v>22</v>
      </c>
      <c r="B179" s="503" t="s">
        <v>23</v>
      </c>
      <c r="C179" s="483" t="s">
        <v>24</v>
      </c>
      <c r="D179" s="487" t="s">
        <v>25</v>
      </c>
      <c r="E179" s="488"/>
      <c r="F179" s="489"/>
      <c r="G179" s="505" t="s">
        <v>26</v>
      </c>
      <c r="H179" s="33"/>
      <c r="I179" s="522" t="s">
        <v>22</v>
      </c>
      <c r="J179" s="503" t="s">
        <v>23</v>
      </c>
      <c r="K179" s="483" t="s">
        <v>24</v>
      </c>
      <c r="L179" s="487" t="s">
        <v>25</v>
      </c>
      <c r="M179" s="488"/>
      <c r="N179" s="489"/>
      <c r="O179" s="505" t="s">
        <v>26</v>
      </c>
      <c r="Q179" s="522" t="s">
        <v>22</v>
      </c>
      <c r="R179" s="503" t="s">
        <v>23</v>
      </c>
      <c r="S179" s="483" t="s">
        <v>24</v>
      </c>
      <c r="T179" s="487" t="s">
        <v>25</v>
      </c>
      <c r="U179" s="488"/>
      <c r="V179" s="489"/>
      <c r="W179" s="505" t="s">
        <v>26</v>
      </c>
    </row>
    <row r="180" spans="1:23" s="46" customFormat="1" ht="33.75" customHeight="1" thickBot="1">
      <c r="A180" s="523"/>
      <c r="B180" s="504"/>
      <c r="C180" s="484"/>
      <c r="D180" s="59" t="s">
        <v>27</v>
      </c>
      <c r="E180" s="59" t="s">
        <v>28</v>
      </c>
      <c r="F180" s="60" t="s">
        <v>29</v>
      </c>
      <c r="G180" s="506"/>
      <c r="H180" s="33"/>
      <c r="I180" s="523"/>
      <c r="J180" s="504"/>
      <c r="K180" s="484"/>
      <c r="L180" s="59" t="s">
        <v>27</v>
      </c>
      <c r="M180" s="59" t="s">
        <v>28</v>
      </c>
      <c r="N180" s="60" t="s">
        <v>29</v>
      </c>
      <c r="O180" s="506"/>
      <c r="Q180" s="523"/>
      <c r="R180" s="504"/>
      <c r="S180" s="484"/>
      <c r="T180" s="59" t="s">
        <v>27</v>
      </c>
      <c r="U180" s="59" t="s">
        <v>28</v>
      </c>
      <c r="V180" s="60" t="s">
        <v>29</v>
      </c>
      <c r="W180" s="506"/>
    </row>
    <row r="181" spans="1:23" s="46" customFormat="1" ht="14.25" customHeight="1" thickBot="1">
      <c r="A181" s="112">
        <v>1</v>
      </c>
      <c r="B181" s="98">
        <v>2</v>
      </c>
      <c r="C181" s="98">
        <v>3</v>
      </c>
      <c r="D181" s="98">
        <v>4</v>
      </c>
      <c r="E181" s="98">
        <v>5</v>
      </c>
      <c r="F181" s="98">
        <v>6</v>
      </c>
      <c r="G181" s="99">
        <v>7</v>
      </c>
      <c r="H181" s="33"/>
      <c r="I181" s="112">
        <v>1</v>
      </c>
      <c r="J181" s="98">
        <v>2</v>
      </c>
      <c r="K181" s="98">
        <v>3</v>
      </c>
      <c r="L181" s="98">
        <v>4</v>
      </c>
      <c r="M181" s="98">
        <v>5</v>
      </c>
      <c r="N181" s="98">
        <v>6</v>
      </c>
      <c r="O181" s="99">
        <v>7</v>
      </c>
      <c r="Q181" s="112">
        <v>1</v>
      </c>
      <c r="R181" s="98">
        <v>2</v>
      </c>
      <c r="S181" s="98">
        <v>3</v>
      </c>
      <c r="T181" s="98">
        <v>4</v>
      </c>
      <c r="U181" s="98">
        <v>5</v>
      </c>
      <c r="V181" s="98">
        <v>6</v>
      </c>
      <c r="W181" s="99">
        <v>7</v>
      </c>
    </row>
    <row r="182" spans="1:23" s="46" customFormat="1" ht="14.25" customHeight="1">
      <c r="A182" s="14"/>
      <c r="B182" s="62" t="s">
        <v>57</v>
      </c>
      <c r="C182" s="63"/>
      <c r="D182" s="64"/>
      <c r="E182" s="64"/>
      <c r="F182" s="64"/>
      <c r="G182" s="64"/>
      <c r="H182" s="35"/>
      <c r="I182" s="14"/>
      <c r="J182" s="62" t="s">
        <v>57</v>
      </c>
      <c r="K182" s="63"/>
      <c r="L182" s="64"/>
      <c r="M182" s="64"/>
      <c r="N182" s="64"/>
      <c r="O182" s="64"/>
      <c r="Q182" s="14"/>
      <c r="R182" s="62" t="s">
        <v>57</v>
      </c>
      <c r="S182" s="63"/>
      <c r="T182" s="64"/>
      <c r="U182" s="64"/>
      <c r="V182" s="64"/>
      <c r="W182" s="64"/>
    </row>
    <row r="183" spans="1:23" s="46" customFormat="1" ht="14.25" customHeight="1">
      <c r="A183" s="11"/>
      <c r="B183" s="65" t="s">
        <v>10</v>
      </c>
      <c r="C183" s="61"/>
      <c r="D183" s="66"/>
      <c r="E183" s="66"/>
      <c r="F183" s="66"/>
      <c r="G183" s="67"/>
      <c r="H183" s="32"/>
      <c r="I183" s="11"/>
      <c r="J183" s="65" t="s">
        <v>88</v>
      </c>
      <c r="K183" s="61"/>
      <c r="L183" s="66"/>
      <c r="M183" s="66"/>
      <c r="N183" s="66"/>
      <c r="O183" s="67"/>
      <c r="Q183" s="11"/>
      <c r="R183" s="65" t="s">
        <v>157</v>
      </c>
      <c r="S183" s="61"/>
      <c r="T183" s="66"/>
      <c r="U183" s="66"/>
      <c r="V183" s="66"/>
      <c r="W183" s="67"/>
    </row>
    <row r="184" spans="1:23" s="46" customFormat="1" ht="14.25" customHeight="1">
      <c r="A184" s="125" t="s">
        <v>198</v>
      </c>
      <c r="B184" s="68" t="s">
        <v>210</v>
      </c>
      <c r="C184" s="61">
        <v>150</v>
      </c>
      <c r="D184" s="69">
        <v>1.35</v>
      </c>
      <c r="E184" s="69">
        <v>0.3</v>
      </c>
      <c r="F184" s="69">
        <v>12.15</v>
      </c>
      <c r="G184" s="69">
        <v>64.5</v>
      </c>
      <c r="H184" s="33"/>
      <c r="I184" s="111" t="s">
        <v>281</v>
      </c>
      <c r="J184" s="70" t="s">
        <v>111</v>
      </c>
      <c r="K184" s="61">
        <v>100</v>
      </c>
      <c r="L184" s="74">
        <v>2.6</v>
      </c>
      <c r="M184" s="69">
        <v>10.1</v>
      </c>
      <c r="N184" s="74">
        <v>10.3</v>
      </c>
      <c r="O184" s="69">
        <v>142.8</v>
      </c>
      <c r="Q184" s="111" t="s">
        <v>180</v>
      </c>
      <c r="R184" s="68" t="s">
        <v>179</v>
      </c>
      <c r="S184" s="61">
        <v>100</v>
      </c>
      <c r="T184" s="69">
        <v>0.8</v>
      </c>
      <c r="U184" s="69">
        <v>0.3</v>
      </c>
      <c r="V184" s="69">
        <v>11.5</v>
      </c>
      <c r="W184" s="69">
        <v>53</v>
      </c>
    </row>
    <row r="185" spans="1:23" s="46" customFormat="1" ht="14.25" customHeight="1">
      <c r="A185" s="111" t="s">
        <v>178</v>
      </c>
      <c r="B185" s="68" t="s">
        <v>74</v>
      </c>
      <c r="C185" s="61">
        <v>100</v>
      </c>
      <c r="D185" s="71">
        <v>1.4</v>
      </c>
      <c r="E185" s="69">
        <v>0</v>
      </c>
      <c r="F185" s="71">
        <v>6.5</v>
      </c>
      <c r="G185" s="69">
        <v>38.4</v>
      </c>
      <c r="H185" s="33"/>
      <c r="I185" s="111" t="s">
        <v>117</v>
      </c>
      <c r="J185" s="68" t="s">
        <v>282</v>
      </c>
      <c r="K185" s="61">
        <v>250</v>
      </c>
      <c r="L185" s="69">
        <v>1.5</v>
      </c>
      <c r="M185" s="69">
        <v>5</v>
      </c>
      <c r="N185" s="69">
        <v>9.125</v>
      </c>
      <c r="O185" s="69">
        <v>95.25</v>
      </c>
      <c r="Q185" s="111" t="s">
        <v>181</v>
      </c>
      <c r="R185" s="70" t="s">
        <v>182</v>
      </c>
      <c r="S185" s="61">
        <v>100</v>
      </c>
      <c r="T185" s="69">
        <v>0.8</v>
      </c>
      <c r="U185" s="69">
        <v>0</v>
      </c>
      <c r="V185" s="69">
        <v>3.8</v>
      </c>
      <c r="W185" s="69">
        <v>14.17</v>
      </c>
    </row>
    <row r="186" spans="1:23" s="46" customFormat="1" ht="14.25" customHeight="1">
      <c r="A186" s="111" t="s">
        <v>213</v>
      </c>
      <c r="B186" s="68" t="s">
        <v>212</v>
      </c>
      <c r="C186" s="61">
        <v>205</v>
      </c>
      <c r="D186" s="69">
        <v>12.16</v>
      </c>
      <c r="E186" s="69">
        <v>5.62</v>
      </c>
      <c r="F186" s="69">
        <v>38.3</v>
      </c>
      <c r="G186" s="69">
        <v>300.3</v>
      </c>
      <c r="H186" s="33"/>
      <c r="I186" s="111"/>
      <c r="J186" s="70" t="s">
        <v>260</v>
      </c>
      <c r="K186" s="61">
        <v>25</v>
      </c>
      <c r="L186" s="69">
        <v>6.8</v>
      </c>
      <c r="M186" s="69">
        <v>4.8</v>
      </c>
      <c r="N186" s="71">
        <v>0</v>
      </c>
      <c r="O186" s="69">
        <v>70</v>
      </c>
      <c r="Q186" s="111" t="s">
        <v>188</v>
      </c>
      <c r="R186" s="70" t="s">
        <v>187</v>
      </c>
      <c r="S186" s="61">
        <v>100</v>
      </c>
      <c r="T186" s="69">
        <v>8.4</v>
      </c>
      <c r="U186" s="69">
        <v>7.95</v>
      </c>
      <c r="V186" s="69">
        <v>6.35</v>
      </c>
      <c r="W186" s="69">
        <v>130.6</v>
      </c>
    </row>
    <row r="187" spans="1:23" s="101" customFormat="1" ht="36" customHeight="1">
      <c r="A187" s="111" t="s">
        <v>211</v>
      </c>
      <c r="B187" s="68" t="s">
        <v>172</v>
      </c>
      <c r="C187" s="61" t="s">
        <v>7</v>
      </c>
      <c r="D187" s="71">
        <v>0.4</v>
      </c>
      <c r="E187" s="71">
        <v>0</v>
      </c>
      <c r="F187" s="71">
        <v>9.1</v>
      </c>
      <c r="G187" s="69">
        <v>37.9</v>
      </c>
      <c r="H187" s="33"/>
      <c r="I187" s="111" t="s">
        <v>47</v>
      </c>
      <c r="J187" s="113" t="s">
        <v>99</v>
      </c>
      <c r="K187" s="61">
        <v>210</v>
      </c>
      <c r="L187" s="69">
        <v>14.14</v>
      </c>
      <c r="M187" s="69">
        <v>12.7</v>
      </c>
      <c r="N187" s="69">
        <v>36.9</v>
      </c>
      <c r="O187" s="69">
        <v>349.3</v>
      </c>
      <c r="Q187" s="111" t="s">
        <v>35</v>
      </c>
      <c r="R187" s="70" t="s">
        <v>2</v>
      </c>
      <c r="S187" s="61">
        <v>200</v>
      </c>
      <c r="T187" s="69">
        <v>3.86</v>
      </c>
      <c r="U187" s="69">
        <v>7.46</v>
      </c>
      <c r="V187" s="69">
        <v>26.66</v>
      </c>
      <c r="W187" s="69">
        <v>200</v>
      </c>
    </row>
    <row r="188" spans="1:23" s="46" customFormat="1" ht="17.25" customHeight="1">
      <c r="A188" s="111" t="s">
        <v>178</v>
      </c>
      <c r="B188" s="72" t="s">
        <v>1</v>
      </c>
      <c r="C188" s="73">
        <v>30</v>
      </c>
      <c r="D188" s="71">
        <v>1.8</v>
      </c>
      <c r="E188" s="69">
        <v>0.3</v>
      </c>
      <c r="F188" s="71">
        <v>12.9</v>
      </c>
      <c r="G188" s="69">
        <v>63</v>
      </c>
      <c r="H188" s="69"/>
      <c r="I188" s="10" t="s">
        <v>283</v>
      </c>
      <c r="J188" s="70" t="s">
        <v>209</v>
      </c>
      <c r="K188" s="61">
        <v>200</v>
      </c>
      <c r="L188" s="74">
        <v>0.4</v>
      </c>
      <c r="M188" s="74">
        <v>0.1</v>
      </c>
      <c r="N188" s="74">
        <v>34</v>
      </c>
      <c r="O188" s="74">
        <v>141.2</v>
      </c>
      <c r="Q188" s="111" t="s">
        <v>184</v>
      </c>
      <c r="R188" s="70" t="s">
        <v>319</v>
      </c>
      <c r="S188" s="61">
        <v>200</v>
      </c>
      <c r="T188" s="71">
        <v>0.2</v>
      </c>
      <c r="U188" s="71">
        <v>0</v>
      </c>
      <c r="V188" s="71">
        <v>6.5</v>
      </c>
      <c r="W188" s="69">
        <v>26.8</v>
      </c>
    </row>
    <row r="189" spans="1:23" s="46" customFormat="1" ht="17.25" customHeight="1">
      <c r="A189" s="12"/>
      <c r="B189" s="82" t="s">
        <v>8</v>
      </c>
      <c r="C189" s="65">
        <v>692</v>
      </c>
      <c r="D189" s="83">
        <f>SUM(D184:D188)</f>
        <v>17.11</v>
      </c>
      <c r="E189" s="83">
        <f>SUM(E184:E188)</f>
        <v>6.22</v>
      </c>
      <c r="F189" s="83">
        <f>SUM(F184:F188)</f>
        <v>78.95</v>
      </c>
      <c r="G189" s="83">
        <f>SUM(G184:G188)</f>
        <v>504.1</v>
      </c>
      <c r="H189" s="33"/>
      <c r="I189" s="111" t="s">
        <v>178</v>
      </c>
      <c r="J189" s="70" t="s">
        <v>89</v>
      </c>
      <c r="K189" s="61">
        <v>30</v>
      </c>
      <c r="L189" s="71">
        <v>1.8</v>
      </c>
      <c r="M189" s="69">
        <v>0.3</v>
      </c>
      <c r="N189" s="71">
        <v>12.9</v>
      </c>
      <c r="O189" s="69">
        <v>63</v>
      </c>
      <c r="Q189" s="111" t="s">
        <v>178</v>
      </c>
      <c r="R189" s="72" t="s">
        <v>1</v>
      </c>
      <c r="S189" s="73">
        <v>30</v>
      </c>
      <c r="T189" s="71">
        <v>1.8</v>
      </c>
      <c r="U189" s="69">
        <v>0.3</v>
      </c>
      <c r="V189" s="71">
        <v>12.9</v>
      </c>
      <c r="W189" s="69">
        <v>63</v>
      </c>
    </row>
    <row r="190" spans="1:23" s="46" customFormat="1" ht="15.75">
      <c r="A190" s="75"/>
      <c r="B190" s="80"/>
      <c r="C190" s="75"/>
      <c r="D190" s="81"/>
      <c r="E190" s="81"/>
      <c r="F190" s="81"/>
      <c r="G190" s="81"/>
      <c r="H190" s="35"/>
      <c r="I190" s="111" t="s">
        <v>178</v>
      </c>
      <c r="J190" s="72" t="s">
        <v>90</v>
      </c>
      <c r="K190" s="73">
        <v>30</v>
      </c>
      <c r="L190" s="74">
        <v>1.8</v>
      </c>
      <c r="M190" s="74">
        <v>0.3</v>
      </c>
      <c r="N190" s="74">
        <v>11.4</v>
      </c>
      <c r="O190" s="74">
        <v>57</v>
      </c>
      <c r="Q190" s="12"/>
      <c r="R190" s="82" t="s">
        <v>8</v>
      </c>
      <c r="S190" s="65">
        <f>SUM(S184:S189)</f>
        <v>730</v>
      </c>
      <c r="T190" s="83">
        <f>SUM(T184:T189)</f>
        <v>15.86</v>
      </c>
      <c r="U190" s="83">
        <f>SUM(U184:U189)</f>
        <v>16.01</v>
      </c>
      <c r="V190" s="83">
        <f>SUM(V184:V189)</f>
        <v>67.71000000000001</v>
      </c>
      <c r="W190" s="83">
        <f>SUM(W184:W189)</f>
        <v>487.57</v>
      </c>
    </row>
    <row r="191" spans="1:23" s="46" customFormat="1" ht="15.75">
      <c r="A191" s="55"/>
      <c r="B191" s="80"/>
      <c r="C191" s="77"/>
      <c r="D191" s="81"/>
      <c r="E191" s="81"/>
      <c r="F191" s="81"/>
      <c r="G191" s="81"/>
      <c r="H191" s="34"/>
      <c r="I191" s="12"/>
      <c r="J191" s="82" t="s">
        <v>8</v>
      </c>
      <c r="K191" s="65"/>
      <c r="L191" s="83">
        <f>SUM(L184:L190)</f>
        <v>29.04</v>
      </c>
      <c r="M191" s="83">
        <f>SUM(M184:M190)</f>
        <v>33.29999999999999</v>
      </c>
      <c r="N191" s="83">
        <f>SUM(N184:N190)</f>
        <v>114.62500000000001</v>
      </c>
      <c r="O191" s="83">
        <f>SUM(O184:O190)</f>
        <v>918.55</v>
      </c>
      <c r="Q191" s="55"/>
      <c r="R191" s="80"/>
      <c r="S191" s="77"/>
      <c r="T191" s="81"/>
      <c r="U191" s="81"/>
      <c r="V191" s="81"/>
      <c r="W191" s="81"/>
    </row>
    <row r="192" spans="1:23" s="46" customFormat="1" ht="15.75">
      <c r="A192" s="55"/>
      <c r="B192" s="80"/>
      <c r="C192" s="77"/>
      <c r="D192" s="88"/>
      <c r="E192" s="81"/>
      <c r="F192" s="81"/>
      <c r="G192" s="81"/>
      <c r="H192" s="35"/>
      <c r="I192" s="35"/>
      <c r="J192" s="35"/>
      <c r="K192" s="35"/>
      <c r="L192" s="140"/>
      <c r="M192" s="140"/>
      <c r="N192" s="140"/>
      <c r="O192" s="140"/>
      <c r="Q192" s="55"/>
      <c r="R192" s="80"/>
      <c r="S192" s="77"/>
      <c r="T192" s="88"/>
      <c r="U192" s="81"/>
      <c r="V192" s="81"/>
      <c r="W192" s="81"/>
    </row>
    <row r="193" spans="1:23" s="46" customFormat="1" ht="15.75">
      <c r="A193" s="55"/>
      <c r="B193" s="56"/>
      <c r="C193" s="77"/>
      <c r="D193" s="57"/>
      <c r="E193" s="57"/>
      <c r="F193" s="57"/>
      <c r="G193" s="58"/>
      <c r="H193" s="22"/>
      <c r="I193" s="22"/>
      <c r="J193" s="22"/>
      <c r="K193" s="22"/>
      <c r="L193" s="140"/>
      <c r="M193" s="140"/>
      <c r="N193" s="140"/>
      <c r="O193" s="140"/>
      <c r="Q193" s="55"/>
      <c r="R193" s="56"/>
      <c r="S193" s="77"/>
      <c r="T193" s="57"/>
      <c r="U193" s="57"/>
      <c r="V193" s="57"/>
      <c r="W193" s="58"/>
    </row>
    <row r="194" spans="1:23" s="46" customFormat="1" ht="15.75">
      <c r="A194" s="13"/>
      <c r="B194" s="52" t="s">
        <v>58</v>
      </c>
      <c r="C194" s="53"/>
      <c r="D194" s="54"/>
      <c r="E194" s="54"/>
      <c r="F194" s="54"/>
      <c r="G194" s="54"/>
      <c r="H194" s="22"/>
      <c r="I194" s="13"/>
      <c r="J194" s="52" t="s">
        <v>58</v>
      </c>
      <c r="K194" s="53"/>
      <c r="L194" s="54"/>
      <c r="M194" s="54"/>
      <c r="N194" s="54"/>
      <c r="O194" s="54"/>
      <c r="Q194" s="13"/>
      <c r="R194" s="52" t="s">
        <v>58</v>
      </c>
      <c r="S194" s="53"/>
      <c r="T194" s="54"/>
      <c r="U194" s="54"/>
      <c r="V194" s="54"/>
      <c r="W194" s="54"/>
    </row>
    <row r="195" spans="1:23" s="46" customFormat="1" ht="15.75">
      <c r="A195" s="13"/>
      <c r="B195" s="52" t="s">
        <v>59</v>
      </c>
      <c r="C195" s="53"/>
      <c r="D195" s="89"/>
      <c r="E195" s="89"/>
      <c r="F195" s="89"/>
      <c r="G195" s="89"/>
      <c r="H195" s="36"/>
      <c r="I195" s="13"/>
      <c r="J195" s="52" t="s">
        <v>59</v>
      </c>
      <c r="K195" s="53"/>
      <c r="L195" s="54"/>
      <c r="M195" s="54"/>
      <c r="N195" s="54"/>
      <c r="O195" s="54"/>
      <c r="Q195" s="13"/>
      <c r="R195" s="52" t="s">
        <v>59</v>
      </c>
      <c r="S195" s="53"/>
      <c r="T195" s="89"/>
      <c r="U195" s="89"/>
      <c r="V195" s="89"/>
      <c r="W195" s="89"/>
    </row>
    <row r="196" spans="1:23" s="3" customFormat="1" ht="16.5" thickBot="1">
      <c r="A196" s="13"/>
      <c r="B196" s="56" t="s">
        <v>154</v>
      </c>
      <c r="C196" s="53"/>
      <c r="D196" s="54"/>
      <c r="E196" s="54"/>
      <c r="F196" s="54"/>
      <c r="G196" s="54"/>
      <c r="H196" s="22"/>
      <c r="I196" s="13"/>
      <c r="J196" s="56" t="s">
        <v>154</v>
      </c>
      <c r="K196" s="53"/>
      <c r="L196" s="54"/>
      <c r="M196" s="54"/>
      <c r="N196" s="54"/>
      <c r="O196" s="54"/>
      <c r="Q196" s="13"/>
      <c r="R196" s="56" t="s">
        <v>154</v>
      </c>
      <c r="S196" s="53"/>
      <c r="T196" s="54"/>
      <c r="U196" s="54"/>
      <c r="V196" s="54"/>
      <c r="W196" s="54"/>
    </row>
    <row r="197" spans="1:23" s="46" customFormat="1" ht="14.25" customHeight="1">
      <c r="A197" s="522" t="s">
        <v>22</v>
      </c>
      <c r="B197" s="503" t="s">
        <v>23</v>
      </c>
      <c r="C197" s="483" t="s">
        <v>24</v>
      </c>
      <c r="D197" s="487" t="s">
        <v>25</v>
      </c>
      <c r="E197" s="488"/>
      <c r="F197" s="489"/>
      <c r="G197" s="505" t="s">
        <v>26</v>
      </c>
      <c r="H197" s="22"/>
      <c r="I197" s="522" t="s">
        <v>22</v>
      </c>
      <c r="J197" s="503" t="s">
        <v>23</v>
      </c>
      <c r="K197" s="483" t="s">
        <v>24</v>
      </c>
      <c r="L197" s="487" t="s">
        <v>25</v>
      </c>
      <c r="M197" s="488"/>
      <c r="N197" s="489"/>
      <c r="O197" s="505" t="s">
        <v>26</v>
      </c>
      <c r="Q197" s="522" t="s">
        <v>22</v>
      </c>
      <c r="R197" s="503" t="s">
        <v>23</v>
      </c>
      <c r="S197" s="483" t="s">
        <v>24</v>
      </c>
      <c r="T197" s="487" t="s">
        <v>25</v>
      </c>
      <c r="U197" s="488"/>
      <c r="V197" s="489"/>
      <c r="W197" s="505" t="s">
        <v>26</v>
      </c>
    </row>
    <row r="198" spans="1:23" s="15" customFormat="1" ht="30.75" customHeight="1" thickBot="1">
      <c r="A198" s="523"/>
      <c r="B198" s="504"/>
      <c r="C198" s="484"/>
      <c r="D198" s="59" t="s">
        <v>27</v>
      </c>
      <c r="E198" s="59" t="s">
        <v>28</v>
      </c>
      <c r="F198" s="60" t="s">
        <v>29</v>
      </c>
      <c r="G198" s="506"/>
      <c r="H198" s="22"/>
      <c r="I198" s="523"/>
      <c r="J198" s="504"/>
      <c r="K198" s="484"/>
      <c r="L198" s="59" t="s">
        <v>27</v>
      </c>
      <c r="M198" s="59" t="s">
        <v>28</v>
      </c>
      <c r="N198" s="60" t="s">
        <v>29</v>
      </c>
      <c r="O198" s="506"/>
      <c r="Q198" s="523"/>
      <c r="R198" s="504"/>
      <c r="S198" s="484"/>
      <c r="T198" s="59" t="s">
        <v>27</v>
      </c>
      <c r="U198" s="59" t="s">
        <v>28</v>
      </c>
      <c r="V198" s="60" t="s">
        <v>29</v>
      </c>
      <c r="W198" s="506"/>
    </row>
    <row r="199" spans="1:23" s="46" customFormat="1" ht="15.75" thickBot="1">
      <c r="A199" s="112">
        <v>1</v>
      </c>
      <c r="B199" s="98">
        <v>2</v>
      </c>
      <c r="C199" s="98">
        <v>3</v>
      </c>
      <c r="D199" s="98">
        <v>4</v>
      </c>
      <c r="E199" s="98">
        <v>5</v>
      </c>
      <c r="F199" s="98">
        <v>6</v>
      </c>
      <c r="G199" s="99">
        <v>7</v>
      </c>
      <c r="H199" s="22"/>
      <c r="I199" s="112">
        <v>1</v>
      </c>
      <c r="J199" s="98">
        <v>2</v>
      </c>
      <c r="K199" s="98">
        <v>3</v>
      </c>
      <c r="L199" s="98">
        <v>4</v>
      </c>
      <c r="M199" s="98">
        <v>5</v>
      </c>
      <c r="N199" s="98">
        <v>6</v>
      </c>
      <c r="O199" s="99">
        <v>7</v>
      </c>
      <c r="Q199" s="112">
        <v>1</v>
      </c>
      <c r="R199" s="98">
        <v>2</v>
      </c>
      <c r="S199" s="98">
        <v>3</v>
      </c>
      <c r="T199" s="98">
        <v>4</v>
      </c>
      <c r="U199" s="98">
        <v>5</v>
      </c>
      <c r="V199" s="98">
        <v>6</v>
      </c>
      <c r="W199" s="99">
        <v>7</v>
      </c>
    </row>
    <row r="200" spans="1:23" s="46" customFormat="1" ht="15.75">
      <c r="A200" s="14"/>
      <c r="B200" s="62" t="s">
        <v>60</v>
      </c>
      <c r="C200" s="63"/>
      <c r="D200" s="64"/>
      <c r="E200" s="64"/>
      <c r="F200" s="64"/>
      <c r="G200" s="64"/>
      <c r="H200" s="22"/>
      <c r="I200" s="14"/>
      <c r="J200" s="62" t="s">
        <v>60</v>
      </c>
      <c r="K200" s="63"/>
      <c r="L200" s="64"/>
      <c r="M200" s="64"/>
      <c r="N200" s="64"/>
      <c r="O200" s="64"/>
      <c r="Q200" s="14"/>
      <c r="R200" s="62" t="s">
        <v>60</v>
      </c>
      <c r="S200" s="63"/>
      <c r="T200" s="64"/>
      <c r="U200" s="64"/>
      <c r="V200" s="64"/>
      <c r="W200" s="64"/>
    </row>
    <row r="201" spans="1:23" s="46" customFormat="1" ht="15.75">
      <c r="A201" s="11"/>
      <c r="B201" s="65" t="s">
        <v>10</v>
      </c>
      <c r="C201" s="61"/>
      <c r="D201" s="66"/>
      <c r="E201" s="66"/>
      <c r="F201" s="66"/>
      <c r="G201" s="67"/>
      <c r="H201" s="22"/>
      <c r="I201" s="11"/>
      <c r="J201" s="65" t="s">
        <v>88</v>
      </c>
      <c r="K201" s="61"/>
      <c r="L201" s="66"/>
      <c r="M201" s="66"/>
      <c r="N201" s="66"/>
      <c r="O201" s="67"/>
      <c r="Q201" s="11"/>
      <c r="R201" s="65" t="s">
        <v>157</v>
      </c>
      <c r="S201" s="61"/>
      <c r="T201" s="66"/>
      <c r="U201" s="66"/>
      <c r="V201" s="66"/>
      <c r="W201" s="67"/>
    </row>
    <row r="202" spans="1:23" s="46" customFormat="1" ht="33" customHeight="1">
      <c r="A202" s="111" t="s">
        <v>332</v>
      </c>
      <c r="B202" s="68" t="s">
        <v>337</v>
      </c>
      <c r="C202" s="61">
        <v>80</v>
      </c>
      <c r="D202" s="69">
        <v>2.6</v>
      </c>
      <c r="E202" s="69">
        <v>6.26</v>
      </c>
      <c r="F202" s="69">
        <v>21.96</v>
      </c>
      <c r="G202" s="69">
        <v>159</v>
      </c>
      <c r="H202" s="31"/>
      <c r="I202" s="111" t="s">
        <v>118</v>
      </c>
      <c r="J202" s="151" t="s">
        <v>129</v>
      </c>
      <c r="K202" s="61">
        <v>100</v>
      </c>
      <c r="L202" s="69">
        <v>2.735</v>
      </c>
      <c r="M202" s="69">
        <v>7</v>
      </c>
      <c r="N202" s="69">
        <v>9.552</v>
      </c>
      <c r="O202" s="69">
        <v>112.7</v>
      </c>
      <c r="Q202" s="111" t="s">
        <v>202</v>
      </c>
      <c r="R202" s="68" t="s">
        <v>203</v>
      </c>
      <c r="S202" s="61">
        <v>100</v>
      </c>
      <c r="T202" s="69">
        <v>2.6</v>
      </c>
      <c r="U202" s="69">
        <v>10.1</v>
      </c>
      <c r="V202" s="69">
        <v>10.3</v>
      </c>
      <c r="W202" s="69">
        <v>142.8</v>
      </c>
    </row>
    <row r="203" spans="1:23" s="46" customFormat="1" ht="15.75">
      <c r="A203" s="111" t="s">
        <v>61</v>
      </c>
      <c r="B203" s="68" t="s">
        <v>62</v>
      </c>
      <c r="C203" s="61" t="s">
        <v>156</v>
      </c>
      <c r="D203" s="71">
        <v>5.8</v>
      </c>
      <c r="E203" s="69">
        <v>10.66</v>
      </c>
      <c r="F203" s="74">
        <v>42.66</v>
      </c>
      <c r="G203" s="69">
        <v>295.33</v>
      </c>
      <c r="H203" s="21"/>
      <c r="I203" s="111" t="s">
        <v>284</v>
      </c>
      <c r="J203" s="68" t="s">
        <v>285</v>
      </c>
      <c r="K203" s="61">
        <v>250</v>
      </c>
      <c r="L203" s="69">
        <v>1.8</v>
      </c>
      <c r="M203" s="74">
        <v>4.875</v>
      </c>
      <c r="N203" s="69">
        <v>10.87</v>
      </c>
      <c r="O203" s="69">
        <v>103.75</v>
      </c>
      <c r="Q203" s="111" t="s">
        <v>314</v>
      </c>
      <c r="R203" s="68" t="s">
        <v>313</v>
      </c>
      <c r="S203" s="61">
        <v>100</v>
      </c>
      <c r="T203" s="69">
        <v>18.22</v>
      </c>
      <c r="U203" s="69">
        <v>18.13</v>
      </c>
      <c r="V203" s="69">
        <v>16.26</v>
      </c>
      <c r="W203" s="69">
        <v>301.33</v>
      </c>
    </row>
    <row r="204" spans="1:23" s="46" customFormat="1" ht="15" customHeight="1">
      <c r="A204" s="111" t="s">
        <v>174</v>
      </c>
      <c r="B204" s="68" t="s">
        <v>175</v>
      </c>
      <c r="C204" s="61">
        <v>35</v>
      </c>
      <c r="D204" s="69">
        <v>8.17</v>
      </c>
      <c r="E204" s="69">
        <v>10.26</v>
      </c>
      <c r="F204" s="69">
        <v>0</v>
      </c>
      <c r="G204" s="69">
        <v>125.41</v>
      </c>
      <c r="H204" s="33"/>
      <c r="I204" s="111"/>
      <c r="J204" s="70" t="s">
        <v>245</v>
      </c>
      <c r="K204" s="61">
        <v>25</v>
      </c>
      <c r="L204" s="69">
        <v>6.8</v>
      </c>
      <c r="M204" s="69">
        <v>4.8</v>
      </c>
      <c r="N204" s="71">
        <v>0</v>
      </c>
      <c r="O204" s="69">
        <v>70</v>
      </c>
      <c r="Q204" s="111" t="s">
        <v>97</v>
      </c>
      <c r="R204" s="70" t="s">
        <v>96</v>
      </c>
      <c r="S204" s="61">
        <v>180</v>
      </c>
      <c r="T204" s="69">
        <v>6.36</v>
      </c>
      <c r="U204" s="69">
        <v>6.6</v>
      </c>
      <c r="V204" s="69">
        <v>39.24</v>
      </c>
      <c r="W204" s="69">
        <v>242.4</v>
      </c>
    </row>
    <row r="205" spans="1:23" s="46" customFormat="1" ht="15" customHeight="1">
      <c r="A205" s="111" t="s">
        <v>217</v>
      </c>
      <c r="B205" s="68" t="s">
        <v>194</v>
      </c>
      <c r="C205" s="61">
        <v>200</v>
      </c>
      <c r="D205" s="71">
        <v>3.8</v>
      </c>
      <c r="E205" s="71">
        <v>3.5</v>
      </c>
      <c r="F205" s="71">
        <v>11.1</v>
      </c>
      <c r="G205" s="69">
        <v>91.2</v>
      </c>
      <c r="H205" s="33"/>
      <c r="I205" s="111" t="s">
        <v>287</v>
      </c>
      <c r="J205" s="68" t="s">
        <v>286</v>
      </c>
      <c r="K205" s="61">
        <v>100</v>
      </c>
      <c r="L205" s="69">
        <v>16</v>
      </c>
      <c r="M205" s="69">
        <v>3.6</v>
      </c>
      <c r="N205" s="69">
        <v>11.22</v>
      </c>
      <c r="O205" s="69">
        <v>141.2</v>
      </c>
      <c r="Q205" s="111" t="s">
        <v>201</v>
      </c>
      <c r="R205" s="70" t="s">
        <v>34</v>
      </c>
      <c r="S205" s="61" t="s">
        <v>7</v>
      </c>
      <c r="T205" s="71">
        <v>0.3</v>
      </c>
      <c r="U205" s="69">
        <v>0</v>
      </c>
      <c r="V205" s="71">
        <v>6.7</v>
      </c>
      <c r="W205" s="69">
        <v>27.9</v>
      </c>
    </row>
    <row r="206" spans="1:23" s="46" customFormat="1" ht="15" customHeight="1">
      <c r="A206" s="111" t="s">
        <v>178</v>
      </c>
      <c r="B206" s="72" t="s">
        <v>1</v>
      </c>
      <c r="C206" s="73">
        <v>30</v>
      </c>
      <c r="D206" s="71">
        <v>1.8</v>
      </c>
      <c r="E206" s="69">
        <v>0.3</v>
      </c>
      <c r="F206" s="71">
        <v>12.9</v>
      </c>
      <c r="G206" s="69">
        <v>63</v>
      </c>
      <c r="H206" s="33"/>
      <c r="I206" s="111" t="s">
        <v>189</v>
      </c>
      <c r="J206" s="70" t="s">
        <v>6</v>
      </c>
      <c r="K206" s="61">
        <v>180</v>
      </c>
      <c r="L206" s="69">
        <v>4.3</v>
      </c>
      <c r="M206" s="69">
        <v>6.4</v>
      </c>
      <c r="N206" s="69">
        <v>43.6</v>
      </c>
      <c r="O206" s="69">
        <v>250.4</v>
      </c>
      <c r="Q206" s="111" t="s">
        <v>178</v>
      </c>
      <c r="R206" s="72" t="s">
        <v>1</v>
      </c>
      <c r="S206" s="73">
        <v>30</v>
      </c>
      <c r="T206" s="71">
        <v>1.8</v>
      </c>
      <c r="U206" s="69">
        <v>0.3</v>
      </c>
      <c r="V206" s="71">
        <v>12.9</v>
      </c>
      <c r="W206" s="69">
        <v>63</v>
      </c>
    </row>
    <row r="207" spans="1:23" s="46" customFormat="1" ht="15.75">
      <c r="A207" s="12"/>
      <c r="B207" s="82" t="s">
        <v>8</v>
      </c>
      <c r="C207" s="65">
        <v>525</v>
      </c>
      <c r="D207" s="83">
        <f>SUM(D202:D206)</f>
        <v>22.17</v>
      </c>
      <c r="E207" s="83">
        <f>SUM(E202:E206)</f>
        <v>30.98</v>
      </c>
      <c r="F207" s="83">
        <f>SUM(F202:F206)</f>
        <v>88.62</v>
      </c>
      <c r="G207" s="83">
        <f>SUM(G202:G206)</f>
        <v>733.94</v>
      </c>
      <c r="H207" s="21"/>
      <c r="I207" s="111" t="s">
        <v>119</v>
      </c>
      <c r="J207" s="68" t="s">
        <v>288</v>
      </c>
      <c r="K207" s="61">
        <v>200</v>
      </c>
      <c r="L207" s="69">
        <v>0.1</v>
      </c>
      <c r="M207" s="69">
        <v>0.1</v>
      </c>
      <c r="N207" s="69">
        <v>27.9</v>
      </c>
      <c r="O207" s="69">
        <v>114.6</v>
      </c>
      <c r="Q207" s="12"/>
      <c r="R207" s="82" t="s">
        <v>8</v>
      </c>
      <c r="S207" s="65">
        <v>637</v>
      </c>
      <c r="T207" s="83">
        <f>SUM(T202:T206)</f>
        <v>29.28</v>
      </c>
      <c r="U207" s="83">
        <f>SUM(U202:U206)</f>
        <v>35.129999999999995</v>
      </c>
      <c r="V207" s="83">
        <f>SUM(V202:V206)</f>
        <v>85.40000000000002</v>
      </c>
      <c r="W207" s="83">
        <f>SUM(W202:W206)</f>
        <v>777.43</v>
      </c>
    </row>
    <row r="208" spans="1:23" s="3" customFormat="1" ht="15.75">
      <c r="A208" s="124"/>
      <c r="B208" s="76"/>
      <c r="C208" s="100"/>
      <c r="D208" s="57"/>
      <c r="E208" s="79"/>
      <c r="F208" s="57"/>
      <c r="G208" s="79"/>
      <c r="H208" s="22"/>
      <c r="I208" s="111" t="s">
        <v>178</v>
      </c>
      <c r="J208" s="70" t="s">
        <v>89</v>
      </c>
      <c r="K208" s="61">
        <v>30</v>
      </c>
      <c r="L208" s="71">
        <v>1.8</v>
      </c>
      <c r="M208" s="69">
        <v>0.3</v>
      </c>
      <c r="N208" s="71">
        <v>12.9</v>
      </c>
      <c r="O208" s="69">
        <v>63</v>
      </c>
      <c r="Q208" s="9"/>
      <c r="R208" s="80"/>
      <c r="S208" s="75"/>
      <c r="T208" s="85"/>
      <c r="U208" s="85"/>
      <c r="V208" s="85"/>
      <c r="W208" s="81"/>
    </row>
    <row r="209" spans="1:23" s="46" customFormat="1" ht="15.75">
      <c r="A209" s="9"/>
      <c r="B209" s="80"/>
      <c r="C209" s="75"/>
      <c r="D209" s="85"/>
      <c r="E209" s="85"/>
      <c r="F209" s="85"/>
      <c r="G209" s="85"/>
      <c r="H209" s="33"/>
      <c r="I209" s="111" t="s">
        <v>178</v>
      </c>
      <c r="J209" s="72" t="s">
        <v>90</v>
      </c>
      <c r="K209" s="73">
        <v>30</v>
      </c>
      <c r="L209" s="74">
        <v>1.8</v>
      </c>
      <c r="M209" s="74">
        <v>0.3</v>
      </c>
      <c r="N209" s="74">
        <v>11.4</v>
      </c>
      <c r="O209" s="74">
        <v>57</v>
      </c>
      <c r="Q209" s="9"/>
      <c r="R209" s="80"/>
      <c r="S209" s="75"/>
      <c r="T209" s="85"/>
      <c r="U209" s="85"/>
      <c r="V209" s="85"/>
      <c r="W209" s="85"/>
    </row>
    <row r="210" spans="1:23" s="46" customFormat="1" ht="15.75">
      <c r="A210" s="55"/>
      <c r="B210" s="76"/>
      <c r="C210" s="77"/>
      <c r="D210" s="57"/>
      <c r="E210" s="79"/>
      <c r="F210" s="57"/>
      <c r="G210" s="79"/>
      <c r="H210" s="33"/>
      <c r="I210" s="12"/>
      <c r="J210" s="82" t="s">
        <v>8</v>
      </c>
      <c r="K210" s="65"/>
      <c r="L210" s="83">
        <f>SUM(L202:L209)</f>
        <v>35.335</v>
      </c>
      <c r="M210" s="83">
        <f>SUM(M202:M209)</f>
        <v>27.375000000000007</v>
      </c>
      <c r="N210" s="83">
        <f>SUM(N202:N209)</f>
        <v>127.44200000000001</v>
      </c>
      <c r="O210" s="83">
        <f>SUM(O202:O209)</f>
        <v>912.65</v>
      </c>
      <c r="Q210" s="55"/>
      <c r="R210" s="76"/>
      <c r="S210" s="77"/>
      <c r="T210" s="57"/>
      <c r="U210" s="79"/>
      <c r="V210" s="57"/>
      <c r="W210" s="79"/>
    </row>
    <row r="211" spans="1:23" s="46" customFormat="1" ht="15.75">
      <c r="A211" s="13"/>
      <c r="B211" s="52" t="s">
        <v>58</v>
      </c>
      <c r="C211" s="53"/>
      <c r="D211" s="54"/>
      <c r="E211" s="54"/>
      <c r="F211" s="54"/>
      <c r="G211" s="54"/>
      <c r="H211" s="37"/>
      <c r="I211" s="13"/>
      <c r="J211" s="52" t="s">
        <v>58</v>
      </c>
      <c r="K211" s="53"/>
      <c r="L211" s="54"/>
      <c r="M211" s="54"/>
      <c r="N211" s="54"/>
      <c r="O211" s="54"/>
      <c r="Q211" s="13"/>
      <c r="R211" s="52" t="s">
        <v>58</v>
      </c>
      <c r="S211" s="53"/>
      <c r="T211" s="54"/>
      <c r="U211" s="54"/>
      <c r="V211" s="54"/>
      <c r="W211" s="54"/>
    </row>
    <row r="212" spans="1:23" s="46" customFormat="1" ht="15.75">
      <c r="A212" s="13"/>
      <c r="B212" s="52" t="s">
        <v>63</v>
      </c>
      <c r="C212" s="53"/>
      <c r="D212" s="54"/>
      <c r="E212" s="54"/>
      <c r="F212" s="54"/>
      <c r="G212" s="54"/>
      <c r="H212" s="31"/>
      <c r="I212" s="13"/>
      <c r="J212" s="52" t="s">
        <v>63</v>
      </c>
      <c r="K212" s="53"/>
      <c r="L212" s="54"/>
      <c r="M212" s="54"/>
      <c r="N212" s="54"/>
      <c r="O212" s="54"/>
      <c r="Q212" s="13"/>
      <c r="R212" s="52" t="s">
        <v>63</v>
      </c>
      <c r="S212" s="53"/>
      <c r="T212" s="54"/>
      <c r="U212" s="54"/>
      <c r="V212" s="54"/>
      <c r="W212" s="54"/>
    </row>
    <row r="213" spans="1:23" s="46" customFormat="1" ht="16.5" customHeight="1" thickBot="1">
      <c r="A213" s="13"/>
      <c r="B213" s="56" t="s">
        <v>154</v>
      </c>
      <c r="C213" s="53"/>
      <c r="D213" s="54"/>
      <c r="E213" s="54"/>
      <c r="F213" s="54"/>
      <c r="G213" s="54"/>
      <c r="H213" s="21"/>
      <c r="I213" s="13"/>
      <c r="J213" s="56" t="s">
        <v>154</v>
      </c>
      <c r="K213" s="53"/>
      <c r="L213" s="54"/>
      <c r="M213" s="54"/>
      <c r="N213" s="54"/>
      <c r="O213" s="54"/>
      <c r="Q213" s="13"/>
      <c r="R213" s="56" t="s">
        <v>154</v>
      </c>
      <c r="S213" s="53"/>
      <c r="T213" s="54"/>
      <c r="U213" s="54"/>
      <c r="V213" s="54"/>
      <c r="W213" s="54"/>
    </row>
    <row r="214" spans="1:23" s="46" customFormat="1" ht="12.75" customHeight="1">
      <c r="A214" s="114" t="s">
        <v>22</v>
      </c>
      <c r="B214" s="116" t="s">
        <v>23</v>
      </c>
      <c r="C214" s="118" t="s">
        <v>24</v>
      </c>
      <c r="D214" s="487" t="s">
        <v>25</v>
      </c>
      <c r="E214" s="488"/>
      <c r="F214" s="489"/>
      <c r="G214" s="490" t="s">
        <v>26</v>
      </c>
      <c r="H214" s="21"/>
      <c r="I214" s="114" t="s">
        <v>22</v>
      </c>
      <c r="J214" s="116" t="s">
        <v>23</v>
      </c>
      <c r="K214" s="118" t="s">
        <v>24</v>
      </c>
      <c r="L214" s="487" t="s">
        <v>25</v>
      </c>
      <c r="M214" s="488"/>
      <c r="N214" s="489"/>
      <c r="O214" s="490" t="s">
        <v>26</v>
      </c>
      <c r="Q214" s="114" t="s">
        <v>22</v>
      </c>
      <c r="R214" s="116" t="s">
        <v>23</v>
      </c>
      <c r="S214" s="118" t="s">
        <v>24</v>
      </c>
      <c r="T214" s="487" t="s">
        <v>25</v>
      </c>
      <c r="U214" s="488"/>
      <c r="V214" s="489"/>
      <c r="W214" s="490" t="s">
        <v>26</v>
      </c>
    </row>
    <row r="215" spans="1:23" s="46" customFormat="1" ht="34.5" customHeight="1" thickBot="1">
      <c r="A215" s="115"/>
      <c r="B215" s="117"/>
      <c r="C215" s="119"/>
      <c r="D215" s="59" t="s">
        <v>27</v>
      </c>
      <c r="E215" s="59" t="s">
        <v>28</v>
      </c>
      <c r="F215" s="60" t="s">
        <v>29</v>
      </c>
      <c r="G215" s="491"/>
      <c r="H215" s="33"/>
      <c r="I215" s="115"/>
      <c r="J215" s="117"/>
      <c r="K215" s="119"/>
      <c r="L215" s="59" t="s">
        <v>27</v>
      </c>
      <c r="M215" s="59" t="s">
        <v>28</v>
      </c>
      <c r="N215" s="60" t="s">
        <v>29</v>
      </c>
      <c r="O215" s="491"/>
      <c r="Q215" s="115"/>
      <c r="R215" s="117"/>
      <c r="S215" s="119"/>
      <c r="T215" s="59" t="s">
        <v>27</v>
      </c>
      <c r="U215" s="59" t="s">
        <v>28</v>
      </c>
      <c r="V215" s="60" t="s">
        <v>29</v>
      </c>
      <c r="W215" s="491"/>
    </row>
    <row r="216" spans="1:23" s="46" customFormat="1" ht="15.75" customHeight="1" thickBot="1">
      <c r="A216" s="112">
        <v>1</v>
      </c>
      <c r="B216" s="98">
        <v>2</v>
      </c>
      <c r="C216" s="98">
        <v>3</v>
      </c>
      <c r="D216" s="98">
        <v>4</v>
      </c>
      <c r="E216" s="98">
        <v>5</v>
      </c>
      <c r="F216" s="98">
        <v>6</v>
      </c>
      <c r="G216" s="99">
        <v>7</v>
      </c>
      <c r="H216" s="33"/>
      <c r="I216" s="112">
        <v>1</v>
      </c>
      <c r="J216" s="98">
        <v>2</v>
      </c>
      <c r="K216" s="98">
        <v>3</v>
      </c>
      <c r="L216" s="98">
        <v>4</v>
      </c>
      <c r="M216" s="98">
        <v>5</v>
      </c>
      <c r="N216" s="98">
        <v>6</v>
      </c>
      <c r="O216" s="99">
        <v>7</v>
      </c>
      <c r="Q216" s="112">
        <v>1</v>
      </c>
      <c r="R216" s="98">
        <v>2</v>
      </c>
      <c r="S216" s="98">
        <v>3</v>
      </c>
      <c r="T216" s="98">
        <v>4</v>
      </c>
      <c r="U216" s="98">
        <v>5</v>
      </c>
      <c r="V216" s="98">
        <v>6</v>
      </c>
      <c r="W216" s="99">
        <v>7</v>
      </c>
    </row>
    <row r="217" spans="1:23" s="46" customFormat="1" ht="13.5" customHeight="1">
      <c r="A217" s="14"/>
      <c r="B217" s="62" t="s">
        <v>64</v>
      </c>
      <c r="C217" s="63"/>
      <c r="D217" s="64"/>
      <c r="E217" s="64"/>
      <c r="F217" s="64"/>
      <c r="G217" s="64"/>
      <c r="H217" s="21"/>
      <c r="I217" s="14"/>
      <c r="J217" s="62" t="s">
        <v>64</v>
      </c>
      <c r="K217" s="63"/>
      <c r="L217" s="64"/>
      <c r="M217" s="64"/>
      <c r="N217" s="64"/>
      <c r="O217" s="64"/>
      <c r="Q217" s="14"/>
      <c r="R217" s="62" t="s">
        <v>64</v>
      </c>
      <c r="S217" s="63"/>
      <c r="T217" s="64"/>
      <c r="U217" s="64"/>
      <c r="V217" s="64"/>
      <c r="W217" s="64"/>
    </row>
    <row r="218" spans="1:23" s="46" customFormat="1" ht="15" customHeight="1">
      <c r="A218" s="11"/>
      <c r="B218" s="65" t="s">
        <v>10</v>
      </c>
      <c r="C218" s="61"/>
      <c r="D218" s="66"/>
      <c r="E218" s="66"/>
      <c r="F218" s="66"/>
      <c r="G218" s="67"/>
      <c r="H218" s="33"/>
      <c r="I218" s="11"/>
      <c r="J218" s="65" t="s">
        <v>88</v>
      </c>
      <c r="K218" s="61"/>
      <c r="L218" s="66"/>
      <c r="M218" s="66"/>
      <c r="N218" s="66"/>
      <c r="O218" s="67"/>
      <c r="Q218" s="11"/>
      <c r="R218" s="65" t="s">
        <v>157</v>
      </c>
      <c r="S218" s="61"/>
      <c r="T218" s="66"/>
      <c r="U218" s="66"/>
      <c r="V218" s="66"/>
      <c r="W218" s="67"/>
    </row>
    <row r="219" spans="1:23" s="46" customFormat="1" ht="15" customHeight="1">
      <c r="A219" s="111" t="s">
        <v>184</v>
      </c>
      <c r="B219" s="68" t="s">
        <v>51</v>
      </c>
      <c r="C219" s="61" t="s">
        <v>216</v>
      </c>
      <c r="D219" s="69">
        <v>4.8</v>
      </c>
      <c r="E219" s="69">
        <v>4</v>
      </c>
      <c r="F219" s="69">
        <v>0.3</v>
      </c>
      <c r="G219" s="69">
        <v>56.6</v>
      </c>
      <c r="H219" s="33"/>
      <c r="I219" s="111" t="s">
        <v>178</v>
      </c>
      <c r="J219" s="70" t="s">
        <v>161</v>
      </c>
      <c r="K219" s="61">
        <v>100</v>
      </c>
      <c r="L219" s="74">
        <v>0.9</v>
      </c>
      <c r="M219" s="69">
        <v>0.6</v>
      </c>
      <c r="N219" s="74">
        <v>9.9</v>
      </c>
      <c r="O219" s="69">
        <v>58</v>
      </c>
      <c r="Q219" s="125" t="s">
        <v>198</v>
      </c>
      <c r="R219" s="68" t="s">
        <v>233</v>
      </c>
      <c r="S219" s="61">
        <v>100</v>
      </c>
      <c r="T219" s="69">
        <v>1.5</v>
      </c>
      <c r="U219" s="69">
        <v>0.5</v>
      </c>
      <c r="V219" s="69">
        <v>21.96</v>
      </c>
      <c r="W219" s="69">
        <v>93</v>
      </c>
    </row>
    <row r="220" spans="1:23" s="46" customFormat="1" ht="35.25" customHeight="1">
      <c r="A220" s="111" t="s">
        <v>65</v>
      </c>
      <c r="B220" s="68" t="s">
        <v>215</v>
      </c>
      <c r="C220" s="61">
        <v>200</v>
      </c>
      <c r="D220" s="69">
        <v>10.53</v>
      </c>
      <c r="E220" s="69">
        <v>9.6</v>
      </c>
      <c r="F220" s="69">
        <v>38.13</v>
      </c>
      <c r="G220" s="69">
        <v>280.8</v>
      </c>
      <c r="H220" s="35"/>
      <c r="I220" s="111" t="s">
        <v>311</v>
      </c>
      <c r="J220" s="151" t="s">
        <v>101</v>
      </c>
      <c r="K220" s="61" t="s">
        <v>252</v>
      </c>
      <c r="L220" s="69">
        <v>8.64</v>
      </c>
      <c r="M220" s="69">
        <v>4.32</v>
      </c>
      <c r="N220" s="69">
        <v>17.4</v>
      </c>
      <c r="O220" s="69">
        <v>161.25</v>
      </c>
      <c r="Q220" s="125" t="s">
        <v>235</v>
      </c>
      <c r="R220" s="151" t="s">
        <v>234</v>
      </c>
      <c r="S220" s="61">
        <v>100</v>
      </c>
      <c r="T220" s="71">
        <v>2.59</v>
      </c>
      <c r="U220" s="69">
        <v>6.22</v>
      </c>
      <c r="V220" s="71">
        <v>22.15</v>
      </c>
      <c r="W220" s="69">
        <v>155</v>
      </c>
    </row>
    <row r="221" spans="1:23" s="46" customFormat="1" ht="13.5" customHeight="1">
      <c r="A221" s="111" t="s">
        <v>184</v>
      </c>
      <c r="B221" s="68" t="s">
        <v>319</v>
      </c>
      <c r="C221" s="61" t="s">
        <v>7</v>
      </c>
      <c r="D221" s="69">
        <v>0</v>
      </c>
      <c r="E221" s="71">
        <v>0</v>
      </c>
      <c r="F221" s="71">
        <v>6.7</v>
      </c>
      <c r="G221" s="69">
        <v>27.9</v>
      </c>
      <c r="H221" s="32"/>
      <c r="I221" s="111" t="s">
        <v>318</v>
      </c>
      <c r="J221" s="70" t="s">
        <v>312</v>
      </c>
      <c r="K221" s="61">
        <v>100</v>
      </c>
      <c r="L221" s="69">
        <v>18.26</v>
      </c>
      <c r="M221" s="69">
        <v>18.13</v>
      </c>
      <c r="N221" s="69">
        <v>16.22</v>
      </c>
      <c r="O221" s="69">
        <v>301.73</v>
      </c>
      <c r="Q221" s="111" t="s">
        <v>178</v>
      </c>
      <c r="R221" s="68" t="s">
        <v>167</v>
      </c>
      <c r="S221" s="61">
        <v>100</v>
      </c>
      <c r="T221" s="69">
        <v>4.18</v>
      </c>
      <c r="U221" s="69">
        <v>4.95</v>
      </c>
      <c r="V221" s="69">
        <v>23.66</v>
      </c>
      <c r="W221" s="69">
        <v>152.22</v>
      </c>
    </row>
    <row r="222" spans="1:23" s="46" customFormat="1" ht="16.5" customHeight="1">
      <c r="A222" s="111" t="s">
        <v>178</v>
      </c>
      <c r="B222" s="72" t="s">
        <v>1</v>
      </c>
      <c r="C222" s="73">
        <v>30</v>
      </c>
      <c r="D222" s="71">
        <v>1.8</v>
      </c>
      <c r="E222" s="69">
        <v>0.3</v>
      </c>
      <c r="F222" s="71">
        <v>12.9</v>
      </c>
      <c r="G222" s="69">
        <v>63</v>
      </c>
      <c r="H222" s="33"/>
      <c r="I222" s="111" t="s">
        <v>35</v>
      </c>
      <c r="J222" s="70" t="s">
        <v>2</v>
      </c>
      <c r="K222" s="61">
        <v>200</v>
      </c>
      <c r="L222" s="69">
        <v>3.86</v>
      </c>
      <c r="M222" s="69">
        <v>7.46</v>
      </c>
      <c r="N222" s="69">
        <v>26.66</v>
      </c>
      <c r="O222" s="69">
        <v>200</v>
      </c>
      <c r="Q222" s="111" t="s">
        <v>236</v>
      </c>
      <c r="R222" s="68" t="s">
        <v>82</v>
      </c>
      <c r="S222" s="61">
        <v>200</v>
      </c>
      <c r="T222" s="69">
        <v>3.73</v>
      </c>
      <c r="U222" s="69">
        <v>10</v>
      </c>
      <c r="V222" s="69">
        <v>18.13</v>
      </c>
      <c r="W222" s="69">
        <v>178.93</v>
      </c>
    </row>
    <row r="223" spans="1:23" s="46" customFormat="1" ht="15" customHeight="1">
      <c r="A223" s="12"/>
      <c r="B223" s="82" t="s">
        <v>8</v>
      </c>
      <c r="C223" s="65">
        <v>490</v>
      </c>
      <c r="D223" s="83">
        <f>SUM(D219:D222)</f>
        <v>17.13</v>
      </c>
      <c r="E223" s="83">
        <f>SUM(E219:E222)</f>
        <v>13.9</v>
      </c>
      <c r="F223" s="83">
        <f>SUM(F219:F222)</f>
        <v>58.03</v>
      </c>
      <c r="G223" s="83">
        <f>SUM(G219:G222)</f>
        <v>428.3</v>
      </c>
      <c r="H223" s="29"/>
      <c r="I223" s="111" t="s">
        <v>289</v>
      </c>
      <c r="J223" s="70" t="s">
        <v>290</v>
      </c>
      <c r="K223" s="73">
        <v>200</v>
      </c>
      <c r="L223" s="71">
        <v>2</v>
      </c>
      <c r="M223" s="71">
        <v>0.1</v>
      </c>
      <c r="N223" s="71">
        <v>8.6</v>
      </c>
      <c r="O223" s="69">
        <v>36.3</v>
      </c>
      <c r="Q223" s="111" t="s">
        <v>237</v>
      </c>
      <c r="R223" s="68" t="s">
        <v>34</v>
      </c>
      <c r="S223" s="61" t="s">
        <v>7</v>
      </c>
      <c r="T223" s="69">
        <v>0.3</v>
      </c>
      <c r="U223" s="69">
        <v>0.02</v>
      </c>
      <c r="V223" s="71">
        <v>6.7</v>
      </c>
      <c r="W223" s="69">
        <v>27.9</v>
      </c>
    </row>
    <row r="224" spans="1:23" s="46" customFormat="1" ht="14.25" customHeight="1">
      <c r="A224" s="9"/>
      <c r="B224" s="80"/>
      <c r="C224" s="75"/>
      <c r="D224" s="85"/>
      <c r="E224" s="85"/>
      <c r="F224" s="85"/>
      <c r="G224" s="81"/>
      <c r="H224" s="33"/>
      <c r="I224" s="111" t="s">
        <v>178</v>
      </c>
      <c r="J224" s="70" t="s">
        <v>89</v>
      </c>
      <c r="K224" s="61">
        <v>30</v>
      </c>
      <c r="L224" s="71">
        <v>1.8</v>
      </c>
      <c r="M224" s="69">
        <v>0.3</v>
      </c>
      <c r="N224" s="71">
        <v>12.9</v>
      </c>
      <c r="O224" s="69">
        <v>63</v>
      </c>
      <c r="Q224" s="111" t="s">
        <v>178</v>
      </c>
      <c r="R224" s="72" t="s">
        <v>1</v>
      </c>
      <c r="S224" s="73">
        <v>30</v>
      </c>
      <c r="T224" s="71">
        <v>1.8</v>
      </c>
      <c r="U224" s="69">
        <v>0.3</v>
      </c>
      <c r="V224" s="71">
        <v>12.9</v>
      </c>
      <c r="W224" s="69">
        <v>63</v>
      </c>
    </row>
    <row r="225" spans="1:23" s="46" customFormat="1" ht="13.5" customHeight="1">
      <c r="A225" s="124"/>
      <c r="B225" s="76"/>
      <c r="C225" s="100"/>
      <c r="D225" s="84"/>
      <c r="E225" s="84"/>
      <c r="F225" s="84"/>
      <c r="G225" s="84"/>
      <c r="H225" s="35"/>
      <c r="I225" s="111" t="s">
        <v>178</v>
      </c>
      <c r="J225" s="72" t="s">
        <v>90</v>
      </c>
      <c r="K225" s="73">
        <v>30</v>
      </c>
      <c r="L225" s="74">
        <v>1.8</v>
      </c>
      <c r="M225" s="74">
        <v>0.3</v>
      </c>
      <c r="N225" s="74">
        <v>11.4</v>
      </c>
      <c r="O225" s="74">
        <v>57</v>
      </c>
      <c r="Q225" s="12"/>
      <c r="R225" s="82" t="s">
        <v>8</v>
      </c>
      <c r="S225" s="65">
        <v>737</v>
      </c>
      <c r="T225" s="83">
        <f>SUM(T219:T224)</f>
        <v>14.100000000000001</v>
      </c>
      <c r="U225" s="83">
        <f>SUM(U219:U224)</f>
        <v>21.990000000000002</v>
      </c>
      <c r="V225" s="83">
        <f>SUM(V219:V224)</f>
        <v>105.5</v>
      </c>
      <c r="W225" s="83">
        <f>SUM(W219:W224)</f>
        <v>670.0500000000001</v>
      </c>
    </row>
    <row r="226" spans="1:23" s="46" customFormat="1" ht="13.5" customHeight="1">
      <c r="A226" s="9"/>
      <c r="B226" s="80"/>
      <c r="C226" s="75"/>
      <c r="D226" s="89"/>
      <c r="E226" s="89"/>
      <c r="F226" s="89"/>
      <c r="G226" s="89"/>
      <c r="H226" s="35"/>
      <c r="I226" s="12"/>
      <c r="J226" s="82" t="s">
        <v>8</v>
      </c>
      <c r="K226" s="65"/>
      <c r="L226" s="83">
        <f>SUM(L219:L225)</f>
        <v>37.26</v>
      </c>
      <c r="M226" s="83">
        <f>SUM(M219:M225)</f>
        <v>31.21</v>
      </c>
      <c r="N226" s="83">
        <f>SUM(N219:N225)</f>
        <v>103.08</v>
      </c>
      <c r="O226" s="83">
        <f>SUM(O219:O225)</f>
        <v>877.28</v>
      </c>
      <c r="Q226" s="9"/>
      <c r="R226" s="80"/>
      <c r="S226" s="75"/>
      <c r="T226" s="89"/>
      <c r="U226" s="89"/>
      <c r="V226" s="89"/>
      <c r="W226" s="89"/>
    </row>
    <row r="227" spans="1:23" s="46" customFormat="1" ht="17.25" customHeight="1">
      <c r="A227" s="55"/>
      <c r="B227" s="80"/>
      <c r="C227" s="77"/>
      <c r="D227" s="85"/>
      <c r="E227" s="85"/>
      <c r="F227" s="85"/>
      <c r="G227" s="85"/>
      <c r="H227" s="30"/>
      <c r="I227" s="9"/>
      <c r="J227" s="80"/>
      <c r="K227" s="75"/>
      <c r="L227" s="85"/>
      <c r="M227" s="85"/>
      <c r="N227" s="85"/>
      <c r="O227" s="85"/>
      <c r="Q227" s="55"/>
      <c r="R227" s="80"/>
      <c r="S227" s="77"/>
      <c r="T227" s="85"/>
      <c r="U227" s="85"/>
      <c r="V227" s="85"/>
      <c r="W227" s="85"/>
    </row>
    <row r="228" spans="1:23" s="46" customFormat="1" ht="15" customHeight="1">
      <c r="A228" s="55"/>
      <c r="B228" s="56"/>
      <c r="C228" s="77"/>
      <c r="D228" s="85"/>
      <c r="E228" s="85"/>
      <c r="F228" s="85"/>
      <c r="G228" s="81"/>
      <c r="H228" s="35"/>
      <c r="I228" s="35"/>
      <c r="J228" s="35"/>
      <c r="K228" s="35"/>
      <c r="L228" s="140"/>
      <c r="M228" s="140"/>
      <c r="N228" s="140"/>
      <c r="O228" s="140"/>
      <c r="Q228" s="55"/>
      <c r="R228" s="56"/>
      <c r="S228" s="77"/>
      <c r="T228" s="85"/>
      <c r="U228" s="85"/>
      <c r="V228" s="85"/>
      <c r="W228" s="81"/>
    </row>
    <row r="229" spans="1:23" s="46" customFormat="1" ht="15" customHeight="1">
      <c r="A229" s="55"/>
      <c r="B229" s="56"/>
      <c r="C229" s="77"/>
      <c r="D229" s="85"/>
      <c r="E229" s="85"/>
      <c r="F229" s="85"/>
      <c r="G229" s="85"/>
      <c r="H229" s="30"/>
      <c r="I229" s="30"/>
      <c r="J229" s="30"/>
      <c r="K229" s="30"/>
      <c r="L229" s="140"/>
      <c r="M229" s="140"/>
      <c r="N229" s="140"/>
      <c r="O229" s="140"/>
      <c r="Q229" s="55"/>
      <c r="R229" s="56"/>
      <c r="S229" s="77"/>
      <c r="T229" s="85"/>
      <c r="U229" s="85"/>
      <c r="V229" s="85"/>
      <c r="W229" s="85"/>
    </row>
    <row r="230" spans="1:23" s="46" customFormat="1" ht="15" customHeight="1">
      <c r="A230" s="13"/>
      <c r="B230" s="52" t="s">
        <v>58</v>
      </c>
      <c r="C230" s="53"/>
      <c r="D230" s="54"/>
      <c r="E230" s="54"/>
      <c r="F230" s="54"/>
      <c r="G230" s="54"/>
      <c r="H230" s="30"/>
      <c r="I230" s="13"/>
      <c r="J230" s="52" t="s">
        <v>58</v>
      </c>
      <c r="K230" s="53"/>
      <c r="L230" s="54"/>
      <c r="M230" s="54"/>
      <c r="N230" s="54"/>
      <c r="O230" s="54"/>
      <c r="Q230" s="13"/>
      <c r="R230" s="52" t="s">
        <v>58</v>
      </c>
      <c r="S230" s="53"/>
      <c r="T230" s="54"/>
      <c r="U230" s="54"/>
      <c r="V230" s="54"/>
      <c r="W230" s="54"/>
    </row>
    <row r="231" spans="1:23" s="46" customFormat="1" ht="15" customHeight="1">
      <c r="A231" s="13"/>
      <c r="B231" s="52" t="s">
        <v>66</v>
      </c>
      <c r="C231" s="53"/>
      <c r="D231" s="54"/>
      <c r="E231" s="54"/>
      <c r="F231" s="54"/>
      <c r="G231" s="54"/>
      <c r="H231" s="22"/>
      <c r="I231" s="13"/>
      <c r="J231" s="52" t="s">
        <v>66</v>
      </c>
      <c r="K231" s="53"/>
      <c r="L231" s="54"/>
      <c r="M231" s="54"/>
      <c r="N231" s="54"/>
      <c r="O231" s="54"/>
      <c r="Q231" s="13"/>
      <c r="R231" s="52" t="s">
        <v>66</v>
      </c>
      <c r="S231" s="53"/>
      <c r="T231" s="54"/>
      <c r="U231" s="54"/>
      <c r="V231" s="54"/>
      <c r="W231" s="54"/>
    </row>
    <row r="232" spans="1:23" s="46" customFormat="1" ht="16.5" thickBot="1">
      <c r="A232" s="13"/>
      <c r="B232" s="56" t="s">
        <v>154</v>
      </c>
      <c r="C232" s="53"/>
      <c r="D232" s="54"/>
      <c r="E232" s="54"/>
      <c r="F232" s="54"/>
      <c r="G232" s="54"/>
      <c r="H232" s="22"/>
      <c r="I232" s="13"/>
      <c r="J232" s="56" t="s">
        <v>154</v>
      </c>
      <c r="K232" s="53"/>
      <c r="L232" s="54"/>
      <c r="M232" s="54"/>
      <c r="N232" s="54"/>
      <c r="O232" s="54"/>
      <c r="Q232" s="13"/>
      <c r="R232" s="56" t="s">
        <v>154</v>
      </c>
      <c r="S232" s="53"/>
      <c r="T232" s="54"/>
      <c r="U232" s="54"/>
      <c r="V232" s="54"/>
      <c r="W232" s="54"/>
    </row>
    <row r="233" spans="1:23" s="101" customFormat="1" ht="15.75">
      <c r="A233" s="522" t="s">
        <v>22</v>
      </c>
      <c r="B233" s="503" t="s">
        <v>23</v>
      </c>
      <c r="C233" s="483" t="s">
        <v>24</v>
      </c>
      <c r="D233" s="487" t="s">
        <v>25</v>
      </c>
      <c r="E233" s="488"/>
      <c r="F233" s="489"/>
      <c r="G233" s="505" t="s">
        <v>26</v>
      </c>
      <c r="H233" s="22"/>
      <c r="I233" s="522" t="s">
        <v>22</v>
      </c>
      <c r="J233" s="503" t="s">
        <v>23</v>
      </c>
      <c r="K233" s="483" t="s">
        <v>24</v>
      </c>
      <c r="L233" s="487" t="s">
        <v>25</v>
      </c>
      <c r="M233" s="488"/>
      <c r="N233" s="489"/>
      <c r="O233" s="505" t="s">
        <v>26</v>
      </c>
      <c r="Q233" s="522" t="s">
        <v>22</v>
      </c>
      <c r="R233" s="503" t="s">
        <v>23</v>
      </c>
      <c r="S233" s="483" t="s">
        <v>24</v>
      </c>
      <c r="T233" s="487" t="s">
        <v>25</v>
      </c>
      <c r="U233" s="488"/>
      <c r="V233" s="489"/>
      <c r="W233" s="505" t="s">
        <v>26</v>
      </c>
    </row>
    <row r="234" spans="1:23" s="46" customFormat="1" ht="31.5" customHeight="1" thickBot="1">
      <c r="A234" s="523"/>
      <c r="B234" s="504"/>
      <c r="C234" s="484"/>
      <c r="D234" s="59" t="s">
        <v>27</v>
      </c>
      <c r="E234" s="59" t="s">
        <v>28</v>
      </c>
      <c r="F234" s="60" t="s">
        <v>29</v>
      </c>
      <c r="G234" s="506"/>
      <c r="H234" s="22"/>
      <c r="I234" s="523"/>
      <c r="J234" s="504"/>
      <c r="K234" s="484"/>
      <c r="L234" s="59" t="s">
        <v>27</v>
      </c>
      <c r="M234" s="59" t="s">
        <v>28</v>
      </c>
      <c r="N234" s="60" t="s">
        <v>29</v>
      </c>
      <c r="O234" s="506"/>
      <c r="Q234" s="523"/>
      <c r="R234" s="504"/>
      <c r="S234" s="484"/>
      <c r="T234" s="59" t="s">
        <v>27</v>
      </c>
      <c r="U234" s="59" t="s">
        <v>28</v>
      </c>
      <c r="V234" s="60" t="s">
        <v>29</v>
      </c>
      <c r="W234" s="506"/>
    </row>
    <row r="235" spans="1:23" s="15" customFormat="1" ht="15.75" thickBot="1">
      <c r="A235" s="112">
        <v>1</v>
      </c>
      <c r="B235" s="98">
        <v>2</v>
      </c>
      <c r="C235" s="98">
        <v>3</v>
      </c>
      <c r="D235" s="98">
        <v>4</v>
      </c>
      <c r="E235" s="98">
        <v>5</v>
      </c>
      <c r="F235" s="98">
        <v>6</v>
      </c>
      <c r="G235" s="99">
        <v>7</v>
      </c>
      <c r="H235" s="22"/>
      <c r="I235" s="112">
        <v>1</v>
      </c>
      <c r="J235" s="98">
        <v>2</v>
      </c>
      <c r="K235" s="98">
        <v>3</v>
      </c>
      <c r="L235" s="98">
        <v>4</v>
      </c>
      <c r="M235" s="98">
        <v>5</v>
      </c>
      <c r="N235" s="98">
        <v>6</v>
      </c>
      <c r="O235" s="99">
        <v>7</v>
      </c>
      <c r="Q235" s="112">
        <v>1</v>
      </c>
      <c r="R235" s="98">
        <v>2</v>
      </c>
      <c r="S235" s="98">
        <v>3</v>
      </c>
      <c r="T235" s="98">
        <v>4</v>
      </c>
      <c r="U235" s="98">
        <v>5</v>
      </c>
      <c r="V235" s="98">
        <v>6</v>
      </c>
      <c r="W235" s="99">
        <v>7</v>
      </c>
    </row>
    <row r="236" spans="1:23" s="46" customFormat="1" ht="15.75">
      <c r="A236" s="14"/>
      <c r="B236" s="62" t="s">
        <v>67</v>
      </c>
      <c r="C236" s="63"/>
      <c r="D236" s="64"/>
      <c r="E236" s="64"/>
      <c r="F236" s="64"/>
      <c r="G236" s="64"/>
      <c r="H236" s="32"/>
      <c r="I236" s="14"/>
      <c r="J236" s="62" t="s">
        <v>67</v>
      </c>
      <c r="K236" s="63"/>
      <c r="L236" s="64"/>
      <c r="M236" s="64"/>
      <c r="N236" s="64"/>
      <c r="O236" s="64"/>
      <c r="Q236" s="14"/>
      <c r="R236" s="62" t="s">
        <v>67</v>
      </c>
      <c r="S236" s="63"/>
      <c r="T236" s="64"/>
      <c r="U236" s="64"/>
      <c r="V236" s="64"/>
      <c r="W236" s="64"/>
    </row>
    <row r="237" spans="1:23" s="46" customFormat="1" ht="15.75">
      <c r="A237" s="11"/>
      <c r="B237" s="65" t="s">
        <v>10</v>
      </c>
      <c r="C237" s="61"/>
      <c r="D237" s="66"/>
      <c r="E237" s="66"/>
      <c r="F237" s="66"/>
      <c r="G237" s="67"/>
      <c r="H237" s="22"/>
      <c r="I237" s="11"/>
      <c r="J237" s="65" t="s">
        <v>88</v>
      </c>
      <c r="K237" s="61"/>
      <c r="L237" s="66"/>
      <c r="M237" s="66"/>
      <c r="N237" s="66"/>
      <c r="O237" s="67"/>
      <c r="Q237" s="11"/>
      <c r="R237" s="65" t="s">
        <v>157</v>
      </c>
      <c r="S237" s="61"/>
      <c r="T237" s="66"/>
      <c r="U237" s="66"/>
      <c r="V237" s="66"/>
      <c r="W237" s="67"/>
    </row>
    <row r="238" spans="1:23" s="46" customFormat="1" ht="15.75">
      <c r="A238" s="111" t="s">
        <v>68</v>
      </c>
      <c r="B238" s="68" t="s">
        <v>218</v>
      </c>
      <c r="C238" s="61">
        <v>200</v>
      </c>
      <c r="D238" s="69">
        <v>15</v>
      </c>
      <c r="E238" s="69">
        <v>19.2</v>
      </c>
      <c r="F238" s="69">
        <v>61.6</v>
      </c>
      <c r="G238" s="69">
        <v>487.9</v>
      </c>
      <c r="H238" s="33"/>
      <c r="I238" s="111" t="s">
        <v>291</v>
      </c>
      <c r="J238" s="68" t="s">
        <v>251</v>
      </c>
      <c r="K238" s="61">
        <v>100</v>
      </c>
      <c r="L238" s="74">
        <v>0.4</v>
      </c>
      <c r="M238" s="69">
        <v>0.3</v>
      </c>
      <c r="N238" s="74">
        <v>10.3</v>
      </c>
      <c r="O238" s="69">
        <v>47</v>
      </c>
      <c r="Q238" s="148" t="s">
        <v>196</v>
      </c>
      <c r="R238" s="123" t="s">
        <v>197</v>
      </c>
      <c r="S238" s="61">
        <v>100</v>
      </c>
      <c r="T238" s="71">
        <v>1.2</v>
      </c>
      <c r="U238" s="69">
        <v>0.16</v>
      </c>
      <c r="V238" s="71">
        <v>3.8</v>
      </c>
      <c r="W238" s="69">
        <v>21.6</v>
      </c>
    </row>
    <row r="239" spans="1:23" s="46" customFormat="1" ht="15.75">
      <c r="A239" s="111" t="s">
        <v>178</v>
      </c>
      <c r="B239" s="68" t="s">
        <v>195</v>
      </c>
      <c r="C239" s="61">
        <v>30</v>
      </c>
      <c r="D239" s="69">
        <v>1.5</v>
      </c>
      <c r="E239" s="71">
        <v>2.55</v>
      </c>
      <c r="F239" s="74">
        <v>16.8</v>
      </c>
      <c r="G239" s="69">
        <v>96</v>
      </c>
      <c r="H239" s="33"/>
      <c r="I239" s="111" t="s">
        <v>122</v>
      </c>
      <c r="J239" s="68" t="s">
        <v>105</v>
      </c>
      <c r="K239" s="61">
        <v>100</v>
      </c>
      <c r="L239" s="74">
        <v>0.848</v>
      </c>
      <c r="M239" s="69">
        <v>5</v>
      </c>
      <c r="N239" s="74">
        <v>2.576</v>
      </c>
      <c r="O239" s="69">
        <v>59.1</v>
      </c>
      <c r="Q239" s="111" t="s">
        <v>330</v>
      </c>
      <c r="R239" s="72" t="s">
        <v>331</v>
      </c>
      <c r="S239" s="73" t="s">
        <v>261</v>
      </c>
      <c r="T239" s="69">
        <v>14.3</v>
      </c>
      <c r="U239" s="74">
        <v>11.11</v>
      </c>
      <c r="V239" s="74">
        <v>2.22</v>
      </c>
      <c r="W239" s="69">
        <v>172.22</v>
      </c>
    </row>
    <row r="240" spans="1:23" s="46" customFormat="1" ht="15.75">
      <c r="A240" s="111" t="s">
        <v>200</v>
      </c>
      <c r="B240" s="68" t="s">
        <v>4</v>
      </c>
      <c r="C240" s="61">
        <v>200</v>
      </c>
      <c r="D240" s="69">
        <v>4.6</v>
      </c>
      <c r="E240" s="71">
        <v>4.4</v>
      </c>
      <c r="F240" s="74">
        <v>12.2</v>
      </c>
      <c r="G240" s="69">
        <v>107.2</v>
      </c>
      <c r="H240" s="33"/>
      <c r="I240" s="111" t="s">
        <v>91</v>
      </c>
      <c r="J240" s="68" t="s">
        <v>320</v>
      </c>
      <c r="K240" s="61">
        <v>250</v>
      </c>
      <c r="L240" s="74">
        <v>1.8</v>
      </c>
      <c r="M240" s="69">
        <v>4.875</v>
      </c>
      <c r="N240" s="69">
        <v>10.8</v>
      </c>
      <c r="O240" s="69">
        <v>103.7</v>
      </c>
      <c r="Q240" s="111" t="s">
        <v>334</v>
      </c>
      <c r="R240" s="70" t="s">
        <v>55</v>
      </c>
      <c r="S240" s="61">
        <v>200</v>
      </c>
      <c r="T240" s="71">
        <v>4.13</v>
      </c>
      <c r="U240" s="71">
        <v>8</v>
      </c>
      <c r="V240" s="71">
        <v>26.26</v>
      </c>
      <c r="W240" s="69">
        <v>109.35</v>
      </c>
    </row>
    <row r="241" spans="1:23" s="3" customFormat="1" ht="15.75">
      <c r="A241" s="111" t="s">
        <v>178</v>
      </c>
      <c r="B241" s="72" t="s">
        <v>1</v>
      </c>
      <c r="C241" s="73">
        <v>30</v>
      </c>
      <c r="D241" s="71">
        <v>1.8</v>
      </c>
      <c r="E241" s="69">
        <v>0.3</v>
      </c>
      <c r="F241" s="71">
        <v>12.9</v>
      </c>
      <c r="G241" s="69">
        <v>63</v>
      </c>
      <c r="H241" s="33"/>
      <c r="I241" s="111"/>
      <c r="J241" s="70" t="s">
        <v>245</v>
      </c>
      <c r="K241" s="61">
        <v>25</v>
      </c>
      <c r="L241" s="69">
        <v>6.8</v>
      </c>
      <c r="M241" s="69">
        <v>4.8</v>
      </c>
      <c r="N241" s="71">
        <v>0</v>
      </c>
      <c r="O241" s="69">
        <v>70</v>
      </c>
      <c r="Q241" s="111" t="s">
        <v>184</v>
      </c>
      <c r="R241" s="70" t="s">
        <v>44</v>
      </c>
      <c r="S241" s="61">
        <v>200</v>
      </c>
      <c r="T241" s="71">
        <v>0.2</v>
      </c>
      <c r="U241" s="71">
        <v>0</v>
      </c>
      <c r="V241" s="69">
        <v>6.5</v>
      </c>
      <c r="W241" s="69">
        <v>26.8</v>
      </c>
    </row>
    <row r="242" spans="1:23" s="46" customFormat="1" ht="15.75">
      <c r="A242" s="12"/>
      <c r="B242" s="82" t="s">
        <v>8</v>
      </c>
      <c r="C242" s="65">
        <f>SUM(C238:C241)</f>
        <v>460</v>
      </c>
      <c r="D242" s="83">
        <f>SUM(D238:D241)</f>
        <v>22.900000000000002</v>
      </c>
      <c r="E242" s="83">
        <f>SUM(E238:E241)</f>
        <v>26.45</v>
      </c>
      <c r="F242" s="83">
        <f>SUM(F238:F241)</f>
        <v>103.50000000000001</v>
      </c>
      <c r="G242" s="83">
        <f>SUM(G238:G241)</f>
        <v>754.1</v>
      </c>
      <c r="H242" s="33"/>
      <c r="I242" s="111" t="s">
        <v>292</v>
      </c>
      <c r="J242" s="68" t="s">
        <v>226</v>
      </c>
      <c r="K242" s="61" t="s">
        <v>273</v>
      </c>
      <c r="L242" s="69">
        <v>27.3</v>
      </c>
      <c r="M242" s="69">
        <v>8.1</v>
      </c>
      <c r="N242" s="69">
        <v>33.2</v>
      </c>
      <c r="O242" s="69">
        <v>314.6</v>
      </c>
      <c r="Q242" s="111" t="s">
        <v>178</v>
      </c>
      <c r="R242" s="72" t="s">
        <v>1</v>
      </c>
      <c r="S242" s="73">
        <v>30</v>
      </c>
      <c r="T242" s="71">
        <v>1.8</v>
      </c>
      <c r="U242" s="69">
        <v>0.3</v>
      </c>
      <c r="V242" s="71">
        <v>12.9</v>
      </c>
      <c r="W242" s="69">
        <v>63</v>
      </c>
    </row>
    <row r="243" spans="1:23" s="46" customFormat="1" ht="15.75">
      <c r="A243" s="75"/>
      <c r="B243" s="80"/>
      <c r="C243" s="75"/>
      <c r="D243" s="81"/>
      <c r="E243" s="81"/>
      <c r="F243" s="81"/>
      <c r="G243" s="81"/>
      <c r="H243" s="35"/>
      <c r="I243" s="111"/>
      <c r="J243" s="68" t="s">
        <v>276</v>
      </c>
      <c r="K243" s="61">
        <v>200</v>
      </c>
      <c r="L243" s="69">
        <v>0</v>
      </c>
      <c r="M243" s="69">
        <v>0</v>
      </c>
      <c r="N243" s="69">
        <v>23</v>
      </c>
      <c r="O243" s="69">
        <v>92.2</v>
      </c>
      <c r="Q243" s="111"/>
      <c r="R243" s="82" t="s">
        <v>8</v>
      </c>
      <c r="S243" s="65">
        <v>630</v>
      </c>
      <c r="T243" s="83">
        <f>SUM(T238:T242)</f>
        <v>21.63</v>
      </c>
      <c r="U243" s="83">
        <f>SUM(U238:U242)</f>
        <v>19.57</v>
      </c>
      <c r="V243" s="83">
        <f>SUM(V238:V242)</f>
        <v>51.68</v>
      </c>
      <c r="W243" s="83">
        <f>SUM(W238:W242)</f>
        <v>392.96999999999997</v>
      </c>
    </row>
    <row r="244" spans="1:23" s="46" customFormat="1" ht="15.75">
      <c r="A244" s="77"/>
      <c r="B244" s="75"/>
      <c r="C244" s="77"/>
      <c r="D244" s="78"/>
      <c r="E244" s="78"/>
      <c r="F244" s="78"/>
      <c r="G244" s="78"/>
      <c r="H244" s="32"/>
      <c r="I244" s="111" t="s">
        <v>178</v>
      </c>
      <c r="J244" s="70" t="s">
        <v>89</v>
      </c>
      <c r="K244" s="61">
        <v>30</v>
      </c>
      <c r="L244" s="71">
        <v>1.8</v>
      </c>
      <c r="M244" s="69">
        <v>0.3</v>
      </c>
      <c r="N244" s="71">
        <v>12.9</v>
      </c>
      <c r="O244" s="69">
        <v>63</v>
      </c>
      <c r="Q244" s="77"/>
      <c r="R244" s="75"/>
      <c r="S244" s="77"/>
      <c r="T244" s="78"/>
      <c r="U244" s="78"/>
      <c r="V244" s="78"/>
      <c r="W244" s="78"/>
    </row>
    <row r="245" spans="1:23" s="46" customFormat="1" ht="15.75">
      <c r="A245" s="55"/>
      <c r="B245" s="76"/>
      <c r="C245" s="77"/>
      <c r="D245" s="57"/>
      <c r="E245" s="57"/>
      <c r="F245" s="57"/>
      <c r="G245" s="79"/>
      <c r="H245" s="33"/>
      <c r="I245" s="111" t="s">
        <v>178</v>
      </c>
      <c r="J245" s="72" t="s">
        <v>90</v>
      </c>
      <c r="K245" s="73">
        <v>30</v>
      </c>
      <c r="L245" s="74">
        <v>1.8</v>
      </c>
      <c r="M245" s="74">
        <v>0.3</v>
      </c>
      <c r="N245" s="74">
        <v>11.4</v>
      </c>
      <c r="O245" s="74">
        <v>57</v>
      </c>
      <c r="Q245" s="55"/>
      <c r="R245" s="76"/>
      <c r="S245" s="77"/>
      <c r="T245" s="57"/>
      <c r="U245" s="57"/>
      <c r="V245" s="57"/>
      <c r="W245" s="79"/>
    </row>
    <row r="246" spans="1:23" s="46" customFormat="1" ht="15.75">
      <c r="A246" s="13"/>
      <c r="B246" s="52"/>
      <c r="C246" s="53"/>
      <c r="D246" s="54"/>
      <c r="E246" s="54"/>
      <c r="F246" s="54"/>
      <c r="G246" s="54"/>
      <c r="H246" s="22"/>
      <c r="I246" s="12"/>
      <c r="J246" s="82" t="s">
        <v>8</v>
      </c>
      <c r="K246" s="65"/>
      <c r="L246" s="83">
        <f>SUM(L238:L245)</f>
        <v>40.74799999999999</v>
      </c>
      <c r="M246" s="83">
        <f>SUM(M238:M245)</f>
        <v>23.675000000000004</v>
      </c>
      <c r="N246" s="83">
        <f>SUM(N238:N245)</f>
        <v>104.17600000000002</v>
      </c>
      <c r="O246" s="83">
        <f>SUM(O238:O245)</f>
        <v>806.6000000000001</v>
      </c>
      <c r="Q246" s="13"/>
      <c r="R246" s="52"/>
      <c r="S246" s="53"/>
      <c r="T246" s="54"/>
      <c r="U246" s="54"/>
      <c r="V246" s="54"/>
      <c r="W246" s="54"/>
    </row>
    <row r="247" spans="1:23" s="3" customFormat="1" ht="15.75">
      <c r="A247" s="13"/>
      <c r="B247" s="52"/>
      <c r="C247" s="53"/>
      <c r="D247" s="54"/>
      <c r="E247" s="54"/>
      <c r="F247" s="54"/>
      <c r="G247" s="54"/>
      <c r="H247" s="33"/>
      <c r="I247" s="33"/>
      <c r="J247" s="33"/>
      <c r="K247" s="33"/>
      <c r="L247" s="26"/>
      <c r="Q247" s="13"/>
      <c r="R247" s="52"/>
      <c r="S247" s="53"/>
      <c r="T247" s="54"/>
      <c r="U247" s="54"/>
      <c r="V247" s="54"/>
      <c r="W247" s="54"/>
    </row>
    <row r="248" spans="1:23" s="46" customFormat="1" ht="15.75">
      <c r="A248" s="13"/>
      <c r="B248" s="52" t="s">
        <v>58</v>
      </c>
      <c r="C248" s="53"/>
      <c r="D248" s="54"/>
      <c r="E248" s="54"/>
      <c r="F248" s="54"/>
      <c r="G248" s="54"/>
      <c r="H248" s="33"/>
      <c r="I248" s="13"/>
      <c r="J248" s="52" t="s">
        <v>58</v>
      </c>
      <c r="K248" s="53"/>
      <c r="L248" s="54"/>
      <c r="M248" s="54"/>
      <c r="N248" s="54"/>
      <c r="O248" s="54"/>
      <c r="Q248" s="13"/>
      <c r="R248" s="52" t="s">
        <v>58</v>
      </c>
      <c r="S248" s="53"/>
      <c r="T248" s="54"/>
      <c r="U248" s="54"/>
      <c r="V248" s="54"/>
      <c r="W248" s="54"/>
    </row>
    <row r="249" spans="1:23" s="46" customFormat="1" ht="15.75" customHeight="1">
      <c r="A249" s="13"/>
      <c r="B249" s="52" t="s">
        <v>69</v>
      </c>
      <c r="C249" s="53"/>
      <c r="D249" s="54"/>
      <c r="E249" s="54"/>
      <c r="F249" s="54"/>
      <c r="G249" s="54"/>
      <c r="H249" s="21"/>
      <c r="I249" s="13"/>
      <c r="J249" s="52" t="s">
        <v>69</v>
      </c>
      <c r="K249" s="53"/>
      <c r="L249" s="54"/>
      <c r="M249" s="54"/>
      <c r="N249" s="54"/>
      <c r="O249" s="54"/>
      <c r="Q249" s="13"/>
      <c r="R249" s="52" t="s">
        <v>69</v>
      </c>
      <c r="S249" s="53"/>
      <c r="T249" s="54"/>
      <c r="U249" s="54"/>
      <c r="V249" s="54"/>
      <c r="W249" s="54"/>
    </row>
    <row r="250" spans="1:23" s="106" customFormat="1" ht="31.5" customHeight="1" thickBot="1">
      <c r="A250" s="13"/>
      <c r="B250" s="56" t="s">
        <v>154</v>
      </c>
      <c r="C250" s="53"/>
      <c r="D250" s="54"/>
      <c r="E250" s="54"/>
      <c r="F250" s="54"/>
      <c r="G250" s="54"/>
      <c r="H250" s="33"/>
      <c r="I250" s="13"/>
      <c r="J250" s="56" t="s">
        <v>154</v>
      </c>
      <c r="K250" s="53"/>
      <c r="L250" s="54"/>
      <c r="M250" s="54"/>
      <c r="N250" s="54"/>
      <c r="O250" s="54"/>
      <c r="Q250" s="13"/>
      <c r="R250" s="56" t="s">
        <v>154</v>
      </c>
      <c r="S250" s="53"/>
      <c r="T250" s="54"/>
      <c r="U250" s="54"/>
      <c r="V250" s="54"/>
      <c r="W250" s="54"/>
    </row>
    <row r="251" spans="1:23" s="106" customFormat="1" ht="26.25" customHeight="1">
      <c r="A251" s="114" t="s">
        <v>22</v>
      </c>
      <c r="B251" s="116" t="s">
        <v>23</v>
      </c>
      <c r="C251" s="118" t="s">
        <v>24</v>
      </c>
      <c r="D251" s="487" t="s">
        <v>25</v>
      </c>
      <c r="E251" s="488"/>
      <c r="F251" s="489"/>
      <c r="G251" s="490" t="s">
        <v>26</v>
      </c>
      <c r="H251" s="33"/>
      <c r="I251" s="522" t="s">
        <v>22</v>
      </c>
      <c r="J251" s="503" t="s">
        <v>23</v>
      </c>
      <c r="K251" s="483" t="s">
        <v>24</v>
      </c>
      <c r="L251" s="487" t="s">
        <v>25</v>
      </c>
      <c r="M251" s="488"/>
      <c r="N251" s="489"/>
      <c r="O251" s="505" t="s">
        <v>26</v>
      </c>
      <c r="Q251" s="114" t="s">
        <v>22</v>
      </c>
      <c r="R251" s="116" t="s">
        <v>23</v>
      </c>
      <c r="S251" s="118" t="s">
        <v>24</v>
      </c>
      <c r="T251" s="487" t="s">
        <v>25</v>
      </c>
      <c r="U251" s="488"/>
      <c r="V251" s="489"/>
      <c r="W251" s="490" t="s">
        <v>26</v>
      </c>
    </row>
    <row r="252" spans="1:23" s="106" customFormat="1" ht="16.5" thickBot="1">
      <c r="A252" s="115"/>
      <c r="B252" s="117"/>
      <c r="C252" s="119"/>
      <c r="D252" s="59" t="s">
        <v>27</v>
      </c>
      <c r="E252" s="59" t="s">
        <v>28</v>
      </c>
      <c r="F252" s="60" t="s">
        <v>29</v>
      </c>
      <c r="G252" s="491"/>
      <c r="H252" s="37"/>
      <c r="I252" s="523"/>
      <c r="J252" s="504"/>
      <c r="K252" s="484"/>
      <c r="L252" s="59" t="s">
        <v>27</v>
      </c>
      <c r="M252" s="59" t="s">
        <v>28</v>
      </c>
      <c r="N252" s="60" t="s">
        <v>29</v>
      </c>
      <c r="O252" s="506"/>
      <c r="Q252" s="115"/>
      <c r="R252" s="117"/>
      <c r="S252" s="119"/>
      <c r="T252" s="59" t="s">
        <v>27</v>
      </c>
      <c r="U252" s="59" t="s">
        <v>28</v>
      </c>
      <c r="V252" s="60" t="s">
        <v>29</v>
      </c>
      <c r="W252" s="491"/>
    </row>
    <row r="253" spans="1:23" s="106" customFormat="1" ht="15.75" thickBot="1">
      <c r="A253" s="112">
        <v>1</v>
      </c>
      <c r="B253" s="98">
        <v>2</v>
      </c>
      <c r="C253" s="98">
        <v>3</v>
      </c>
      <c r="D253" s="98">
        <v>4</v>
      </c>
      <c r="E253" s="98">
        <v>5</v>
      </c>
      <c r="F253" s="98">
        <v>6</v>
      </c>
      <c r="G253" s="99">
        <v>7</v>
      </c>
      <c r="H253" s="36"/>
      <c r="I253" s="112">
        <v>1</v>
      </c>
      <c r="J253" s="98">
        <v>2</v>
      </c>
      <c r="K253" s="98">
        <v>3</v>
      </c>
      <c r="L253" s="98">
        <v>4</v>
      </c>
      <c r="M253" s="98">
        <v>5</v>
      </c>
      <c r="N253" s="98">
        <v>6</v>
      </c>
      <c r="O253" s="99">
        <v>7</v>
      </c>
      <c r="Q253" s="112">
        <v>1</v>
      </c>
      <c r="R253" s="98">
        <v>2</v>
      </c>
      <c r="S253" s="98">
        <v>3</v>
      </c>
      <c r="T253" s="98">
        <v>4</v>
      </c>
      <c r="U253" s="98">
        <v>5</v>
      </c>
      <c r="V253" s="98">
        <v>6</v>
      </c>
      <c r="W253" s="99">
        <v>7</v>
      </c>
    </row>
    <row r="254" spans="1:23" s="106" customFormat="1" ht="15.75">
      <c r="A254" s="14"/>
      <c r="B254" s="62" t="s">
        <v>70</v>
      </c>
      <c r="C254" s="63"/>
      <c r="D254" s="64"/>
      <c r="E254" s="64"/>
      <c r="F254" s="64"/>
      <c r="G254" s="64"/>
      <c r="H254" s="33"/>
      <c r="I254" s="14"/>
      <c r="J254" s="62" t="s">
        <v>70</v>
      </c>
      <c r="K254" s="63"/>
      <c r="L254" s="64"/>
      <c r="M254" s="64"/>
      <c r="N254" s="64"/>
      <c r="O254" s="64"/>
      <c r="Q254" s="14"/>
      <c r="R254" s="62" t="s">
        <v>70</v>
      </c>
      <c r="S254" s="63"/>
      <c r="T254" s="64"/>
      <c r="U254" s="64"/>
      <c r="V254" s="64"/>
      <c r="W254" s="64"/>
    </row>
    <row r="255" spans="1:23" s="106" customFormat="1" ht="15.75">
      <c r="A255" s="11"/>
      <c r="B255" s="65" t="s">
        <v>10</v>
      </c>
      <c r="C255" s="61"/>
      <c r="D255" s="66"/>
      <c r="E255" s="66"/>
      <c r="F255" s="66"/>
      <c r="G255" s="67"/>
      <c r="H255" s="33"/>
      <c r="I255" s="11"/>
      <c r="J255" s="65" t="s">
        <v>88</v>
      </c>
      <c r="K255" s="61"/>
      <c r="L255" s="66"/>
      <c r="M255" s="66"/>
      <c r="N255" s="66"/>
      <c r="O255" s="67"/>
      <c r="Q255" s="11"/>
      <c r="R255" s="65" t="s">
        <v>157</v>
      </c>
      <c r="S255" s="61"/>
      <c r="T255" s="66"/>
      <c r="U255" s="66"/>
      <c r="V255" s="66"/>
      <c r="W255" s="67"/>
    </row>
    <row r="256" spans="1:23" s="106" customFormat="1" ht="15.75">
      <c r="A256" s="111" t="s">
        <v>199</v>
      </c>
      <c r="B256" s="70" t="s">
        <v>160</v>
      </c>
      <c r="C256" s="61">
        <v>100</v>
      </c>
      <c r="D256" s="71">
        <v>1.3</v>
      </c>
      <c r="E256" s="69">
        <v>0.16</v>
      </c>
      <c r="F256" s="71">
        <v>4.8</v>
      </c>
      <c r="G256" s="69">
        <v>25.6</v>
      </c>
      <c r="H256" s="29"/>
      <c r="I256" s="111" t="s">
        <v>202</v>
      </c>
      <c r="J256" s="70" t="s">
        <v>111</v>
      </c>
      <c r="K256" s="61">
        <v>100</v>
      </c>
      <c r="L256" s="69">
        <v>2.6</v>
      </c>
      <c r="M256" s="69">
        <v>10.1</v>
      </c>
      <c r="N256" s="69">
        <v>10.3</v>
      </c>
      <c r="O256" s="69">
        <v>142.8</v>
      </c>
      <c r="Q256" s="111" t="s">
        <v>178</v>
      </c>
      <c r="R256" s="68" t="s">
        <v>161</v>
      </c>
      <c r="S256" s="61">
        <v>100</v>
      </c>
      <c r="T256" s="71">
        <v>0.9</v>
      </c>
      <c r="U256" s="69">
        <v>6</v>
      </c>
      <c r="V256" s="71">
        <v>9.9</v>
      </c>
      <c r="W256" s="69">
        <v>58</v>
      </c>
    </row>
    <row r="257" spans="1:23" s="106" customFormat="1" ht="32.25" customHeight="1">
      <c r="A257" s="111" t="s">
        <v>219</v>
      </c>
      <c r="B257" s="68" t="s">
        <v>71</v>
      </c>
      <c r="C257" s="61" t="s">
        <v>155</v>
      </c>
      <c r="D257" s="69">
        <v>30.15</v>
      </c>
      <c r="E257" s="69">
        <v>28.95</v>
      </c>
      <c r="F257" s="69">
        <v>25.65</v>
      </c>
      <c r="G257" s="69">
        <v>484.5</v>
      </c>
      <c r="H257" s="33"/>
      <c r="I257" s="111" t="s">
        <v>121</v>
      </c>
      <c r="J257" s="151" t="s">
        <v>255</v>
      </c>
      <c r="K257" s="61">
        <v>250</v>
      </c>
      <c r="L257" s="71">
        <v>1.75</v>
      </c>
      <c r="M257" s="69">
        <v>4.87</v>
      </c>
      <c r="N257" s="69">
        <v>7.87</v>
      </c>
      <c r="O257" s="69">
        <v>89.37</v>
      </c>
      <c r="Q257" s="111" t="s">
        <v>185</v>
      </c>
      <c r="R257" s="70" t="s">
        <v>186</v>
      </c>
      <c r="S257" s="61">
        <v>150</v>
      </c>
      <c r="T257" s="69">
        <v>0.6</v>
      </c>
      <c r="U257" s="69">
        <v>0.6</v>
      </c>
      <c r="V257" s="69">
        <v>14.7</v>
      </c>
      <c r="W257" s="69">
        <v>70.5</v>
      </c>
    </row>
    <row r="258" spans="1:23" s="106" customFormat="1" ht="13.5" customHeight="1">
      <c r="A258" s="111" t="s">
        <v>184</v>
      </c>
      <c r="B258" s="68" t="s">
        <v>44</v>
      </c>
      <c r="C258" s="61">
        <v>200</v>
      </c>
      <c r="D258" s="71">
        <v>0.2</v>
      </c>
      <c r="E258" s="71">
        <v>0</v>
      </c>
      <c r="F258" s="69">
        <v>6.5</v>
      </c>
      <c r="G258" s="69">
        <v>26.8</v>
      </c>
      <c r="H258" s="33"/>
      <c r="I258" s="111"/>
      <c r="J258" s="70" t="s">
        <v>256</v>
      </c>
      <c r="K258" s="61">
        <v>25</v>
      </c>
      <c r="L258" s="69">
        <v>6.8</v>
      </c>
      <c r="M258" s="69">
        <v>4.8</v>
      </c>
      <c r="N258" s="71">
        <v>0</v>
      </c>
      <c r="O258" s="69">
        <v>70</v>
      </c>
      <c r="Q258" s="111" t="s">
        <v>183</v>
      </c>
      <c r="R258" s="70" t="s">
        <v>204</v>
      </c>
      <c r="S258" s="61">
        <v>100</v>
      </c>
      <c r="T258" s="69">
        <v>18.26</v>
      </c>
      <c r="U258" s="69">
        <v>18.13</v>
      </c>
      <c r="V258" s="69">
        <v>16.22</v>
      </c>
      <c r="W258" s="69">
        <v>301.73</v>
      </c>
    </row>
    <row r="259" spans="1:23" s="106" customFormat="1" ht="27.75" customHeight="1">
      <c r="A259" s="111" t="s">
        <v>178</v>
      </c>
      <c r="B259" s="72" t="s">
        <v>1</v>
      </c>
      <c r="C259" s="73">
        <v>30</v>
      </c>
      <c r="D259" s="71">
        <v>1.8</v>
      </c>
      <c r="E259" s="69">
        <v>0.3</v>
      </c>
      <c r="F259" s="71">
        <v>12.9</v>
      </c>
      <c r="G259" s="69">
        <v>63</v>
      </c>
      <c r="H259" s="33"/>
      <c r="I259" s="111" t="s">
        <v>293</v>
      </c>
      <c r="J259" s="113" t="s">
        <v>294</v>
      </c>
      <c r="K259" s="61">
        <v>210</v>
      </c>
      <c r="L259" s="69">
        <v>12.4</v>
      </c>
      <c r="M259" s="69">
        <v>5.7</v>
      </c>
      <c r="N259" s="69">
        <v>41.36</v>
      </c>
      <c r="O259" s="69">
        <v>307.6</v>
      </c>
      <c r="Q259" s="111" t="s">
        <v>189</v>
      </c>
      <c r="R259" s="70" t="s">
        <v>6</v>
      </c>
      <c r="S259" s="61">
        <v>200</v>
      </c>
      <c r="T259" s="69">
        <v>4.8</v>
      </c>
      <c r="U259" s="69">
        <v>7.2</v>
      </c>
      <c r="V259" s="69">
        <v>48.53</v>
      </c>
      <c r="W259" s="69">
        <v>278.27</v>
      </c>
    </row>
    <row r="260" spans="1:23" s="106" customFormat="1" ht="15.75" customHeight="1">
      <c r="A260" s="12"/>
      <c r="B260" s="82" t="s">
        <v>8</v>
      </c>
      <c r="C260" s="65">
        <v>630</v>
      </c>
      <c r="D260" s="83">
        <f>SUM(D256:D259)</f>
        <v>33.449999999999996</v>
      </c>
      <c r="E260" s="83">
        <f>SUM(E256:E259)</f>
        <v>29.41</v>
      </c>
      <c r="F260" s="83">
        <f>SUM(F256:F259)</f>
        <v>49.85</v>
      </c>
      <c r="G260" s="83">
        <f>SUM(G256:G259)</f>
        <v>599.9</v>
      </c>
      <c r="H260" s="35"/>
      <c r="I260" s="111" t="s">
        <v>178</v>
      </c>
      <c r="J260" s="70" t="s">
        <v>295</v>
      </c>
      <c r="K260" s="73">
        <v>200</v>
      </c>
      <c r="L260" s="71">
        <v>0</v>
      </c>
      <c r="M260" s="71">
        <v>0</v>
      </c>
      <c r="N260" s="71">
        <v>23</v>
      </c>
      <c r="O260" s="69">
        <v>92.2</v>
      </c>
      <c r="Q260" s="111" t="s">
        <v>190</v>
      </c>
      <c r="R260" s="70" t="s">
        <v>228</v>
      </c>
      <c r="S260" s="61">
        <v>200</v>
      </c>
      <c r="T260" s="69">
        <v>0.2</v>
      </c>
      <c r="U260" s="69">
        <v>0</v>
      </c>
      <c r="V260" s="69">
        <v>6.5</v>
      </c>
      <c r="W260" s="69">
        <v>26.8</v>
      </c>
    </row>
    <row r="261" spans="1:23" s="106" customFormat="1" ht="15.75" customHeight="1">
      <c r="A261" s="57"/>
      <c r="B261" s="76"/>
      <c r="C261" s="76"/>
      <c r="D261" s="76"/>
      <c r="E261" s="76"/>
      <c r="F261" s="76"/>
      <c r="G261" s="76"/>
      <c r="H261" s="27"/>
      <c r="I261" s="111" t="s">
        <v>178</v>
      </c>
      <c r="J261" s="70" t="s">
        <v>89</v>
      </c>
      <c r="K261" s="61">
        <v>30</v>
      </c>
      <c r="L261" s="71">
        <v>1.8</v>
      </c>
      <c r="M261" s="69">
        <v>0.3</v>
      </c>
      <c r="N261" s="71">
        <v>12.9</v>
      </c>
      <c r="O261" s="69">
        <v>63</v>
      </c>
      <c r="Q261" s="111" t="s">
        <v>178</v>
      </c>
      <c r="R261" s="72" t="s">
        <v>1</v>
      </c>
      <c r="S261" s="73">
        <v>30</v>
      </c>
      <c r="T261" s="71">
        <v>1.8</v>
      </c>
      <c r="U261" s="69">
        <v>0.3</v>
      </c>
      <c r="V261" s="71">
        <v>12.9</v>
      </c>
      <c r="W261" s="69">
        <v>63</v>
      </c>
    </row>
    <row r="262" spans="1:23" s="106" customFormat="1" ht="16.5" customHeight="1">
      <c r="A262" s="55"/>
      <c r="B262" s="56"/>
      <c r="C262" s="77"/>
      <c r="D262" s="79"/>
      <c r="E262" s="79"/>
      <c r="F262" s="79"/>
      <c r="G262" s="79"/>
      <c r="H262" s="33"/>
      <c r="I262" s="111" t="s">
        <v>178</v>
      </c>
      <c r="J262" s="72" t="s">
        <v>90</v>
      </c>
      <c r="K262" s="73">
        <v>30</v>
      </c>
      <c r="L262" s="74">
        <v>1.8</v>
      </c>
      <c r="M262" s="74">
        <v>0.3</v>
      </c>
      <c r="N262" s="74">
        <v>11.4</v>
      </c>
      <c r="O262" s="74">
        <v>57</v>
      </c>
      <c r="Q262" s="12"/>
      <c r="R262" s="82" t="s">
        <v>8</v>
      </c>
      <c r="S262" s="65">
        <f>SUM(S256:S261)</f>
        <v>780</v>
      </c>
      <c r="T262" s="83">
        <f>SUM(T256:T261)</f>
        <v>26.560000000000002</v>
      </c>
      <c r="U262" s="83">
        <f>SUM(U256:U261)</f>
        <v>32.23</v>
      </c>
      <c r="V262" s="83">
        <f>SUM(V256:V261)</f>
        <v>108.75</v>
      </c>
      <c r="W262" s="83">
        <f>SUM(W256:W261)</f>
        <v>798.3</v>
      </c>
    </row>
    <row r="263" spans="1:23" s="106" customFormat="1" ht="15.75">
      <c r="A263" s="55"/>
      <c r="B263" s="56"/>
      <c r="C263" s="77"/>
      <c r="D263" s="79"/>
      <c r="E263" s="79"/>
      <c r="F263" s="57"/>
      <c r="G263" s="58"/>
      <c r="H263" s="22"/>
      <c r="I263" s="12"/>
      <c r="J263" s="82" t="s">
        <v>8</v>
      </c>
      <c r="K263" s="65"/>
      <c r="L263" s="83">
        <f>SUM(L256:L262)</f>
        <v>27.15</v>
      </c>
      <c r="M263" s="83">
        <f>SUM(M256:M262)</f>
        <v>26.07</v>
      </c>
      <c r="N263" s="83">
        <f>SUM(N256:N262)</f>
        <v>106.83000000000001</v>
      </c>
      <c r="O263" s="83">
        <f>SUM(O256:O262)</f>
        <v>821.97</v>
      </c>
      <c r="P263" s="143"/>
      <c r="Q263" s="55"/>
      <c r="R263" s="56"/>
      <c r="S263" s="77"/>
      <c r="T263" s="79"/>
      <c r="U263" s="79"/>
      <c r="V263" s="57"/>
      <c r="W263" s="58"/>
    </row>
    <row r="264" spans="1:23" s="106" customFormat="1" ht="15.75">
      <c r="A264" s="13"/>
      <c r="B264" s="52" t="s">
        <v>58</v>
      </c>
      <c r="C264" s="53"/>
      <c r="D264" s="54"/>
      <c r="E264" s="54"/>
      <c r="F264" s="54"/>
      <c r="G264" s="54"/>
      <c r="H264" s="31"/>
      <c r="I264" s="13"/>
      <c r="J264" s="52" t="s">
        <v>58</v>
      </c>
      <c r="K264" s="53"/>
      <c r="L264" s="54"/>
      <c r="M264" s="54"/>
      <c r="N264" s="54"/>
      <c r="O264" s="54"/>
      <c r="P264" s="143"/>
      <c r="Q264" s="13"/>
      <c r="R264" s="52" t="s">
        <v>58</v>
      </c>
      <c r="S264" s="53"/>
      <c r="T264" s="54"/>
      <c r="U264" s="54"/>
      <c r="V264" s="54"/>
      <c r="W264" s="54"/>
    </row>
    <row r="265" spans="1:23" s="106" customFormat="1" ht="16.5" customHeight="1">
      <c r="A265" s="13"/>
      <c r="B265" s="52" t="s">
        <v>72</v>
      </c>
      <c r="C265" s="53"/>
      <c r="D265" s="54"/>
      <c r="E265" s="54"/>
      <c r="F265" s="54"/>
      <c r="G265" s="54"/>
      <c r="H265" s="43"/>
      <c r="I265" s="13"/>
      <c r="J265" s="52" t="s">
        <v>72</v>
      </c>
      <c r="K265" s="53"/>
      <c r="L265" s="54"/>
      <c r="M265" s="54"/>
      <c r="N265" s="54"/>
      <c r="O265" s="54"/>
      <c r="Q265" s="13"/>
      <c r="R265" s="52" t="s">
        <v>72</v>
      </c>
      <c r="S265" s="53"/>
      <c r="T265" s="54"/>
      <c r="U265" s="54"/>
      <c r="V265" s="54"/>
      <c r="W265" s="54"/>
    </row>
    <row r="266" spans="1:23" s="106" customFormat="1" ht="16.5" thickBot="1">
      <c r="A266" s="13"/>
      <c r="B266" s="56" t="s">
        <v>154</v>
      </c>
      <c r="C266" s="53"/>
      <c r="D266" s="54"/>
      <c r="E266" s="54"/>
      <c r="F266" s="54"/>
      <c r="G266" s="54"/>
      <c r="H266" s="22"/>
      <c r="I266" s="13"/>
      <c r="J266" s="56" t="s">
        <v>154</v>
      </c>
      <c r="K266" s="53"/>
      <c r="L266" s="54"/>
      <c r="M266" s="54"/>
      <c r="N266" s="54"/>
      <c r="O266" s="54"/>
      <c r="Q266" s="13"/>
      <c r="R266" s="56" t="s">
        <v>154</v>
      </c>
      <c r="S266" s="53"/>
      <c r="T266" s="54"/>
      <c r="U266" s="54"/>
      <c r="V266" s="54"/>
      <c r="W266" s="54"/>
    </row>
    <row r="267" spans="1:23" s="107" customFormat="1" ht="15.75">
      <c r="A267" s="522" t="s">
        <v>22</v>
      </c>
      <c r="B267" s="503" t="s">
        <v>23</v>
      </c>
      <c r="C267" s="483" t="s">
        <v>24</v>
      </c>
      <c r="D267" s="487" t="s">
        <v>25</v>
      </c>
      <c r="E267" s="488"/>
      <c r="F267" s="489"/>
      <c r="G267" s="505" t="s">
        <v>26</v>
      </c>
      <c r="H267" s="22"/>
      <c r="I267" s="522" t="s">
        <v>22</v>
      </c>
      <c r="J267" s="503" t="s">
        <v>23</v>
      </c>
      <c r="K267" s="483" t="s">
        <v>24</v>
      </c>
      <c r="L267" s="487" t="s">
        <v>25</v>
      </c>
      <c r="M267" s="488"/>
      <c r="N267" s="489"/>
      <c r="O267" s="505" t="s">
        <v>26</v>
      </c>
      <c r="Q267" s="522" t="s">
        <v>22</v>
      </c>
      <c r="R267" s="503" t="s">
        <v>23</v>
      </c>
      <c r="S267" s="483" t="s">
        <v>24</v>
      </c>
      <c r="T267" s="487" t="s">
        <v>25</v>
      </c>
      <c r="U267" s="488"/>
      <c r="V267" s="489"/>
      <c r="W267" s="505" t="s">
        <v>26</v>
      </c>
    </row>
    <row r="268" spans="1:23" s="106" customFormat="1" ht="33" customHeight="1" thickBot="1">
      <c r="A268" s="523"/>
      <c r="B268" s="504"/>
      <c r="C268" s="484"/>
      <c r="D268" s="59" t="s">
        <v>27</v>
      </c>
      <c r="E268" s="59" t="s">
        <v>28</v>
      </c>
      <c r="F268" s="60" t="s">
        <v>29</v>
      </c>
      <c r="G268" s="506"/>
      <c r="H268" s="22"/>
      <c r="I268" s="523"/>
      <c r="J268" s="504"/>
      <c r="K268" s="484"/>
      <c r="L268" s="59" t="s">
        <v>27</v>
      </c>
      <c r="M268" s="59" t="s">
        <v>28</v>
      </c>
      <c r="N268" s="60" t="s">
        <v>29</v>
      </c>
      <c r="O268" s="506"/>
      <c r="Q268" s="523"/>
      <c r="R268" s="504"/>
      <c r="S268" s="484"/>
      <c r="T268" s="59" t="s">
        <v>27</v>
      </c>
      <c r="U268" s="59" t="s">
        <v>28</v>
      </c>
      <c r="V268" s="60" t="s">
        <v>29</v>
      </c>
      <c r="W268" s="506"/>
    </row>
    <row r="269" spans="1:23" s="108" customFormat="1" ht="15.75" thickBot="1">
      <c r="A269" s="112">
        <v>1</v>
      </c>
      <c r="B269" s="98">
        <v>2</v>
      </c>
      <c r="C269" s="98">
        <v>3</v>
      </c>
      <c r="D269" s="98">
        <v>4</v>
      </c>
      <c r="E269" s="98">
        <v>5</v>
      </c>
      <c r="F269" s="98">
        <v>6</v>
      </c>
      <c r="G269" s="99">
        <v>7</v>
      </c>
      <c r="H269" s="22"/>
      <c r="I269" s="112">
        <v>1</v>
      </c>
      <c r="J269" s="98">
        <v>2</v>
      </c>
      <c r="K269" s="98">
        <v>3</v>
      </c>
      <c r="L269" s="98">
        <v>4</v>
      </c>
      <c r="M269" s="98">
        <v>5</v>
      </c>
      <c r="N269" s="98">
        <v>6</v>
      </c>
      <c r="O269" s="99">
        <v>7</v>
      </c>
      <c r="Q269" s="112">
        <v>1</v>
      </c>
      <c r="R269" s="98">
        <v>2</v>
      </c>
      <c r="S269" s="98">
        <v>3</v>
      </c>
      <c r="T269" s="98">
        <v>4</v>
      </c>
      <c r="U269" s="98">
        <v>5</v>
      </c>
      <c r="V269" s="98">
        <v>6</v>
      </c>
      <c r="W269" s="99">
        <v>7</v>
      </c>
    </row>
    <row r="270" spans="1:23" s="106" customFormat="1" ht="15.75">
      <c r="A270" s="14"/>
      <c r="B270" s="62" t="s">
        <v>73</v>
      </c>
      <c r="C270" s="63"/>
      <c r="D270" s="64"/>
      <c r="E270" s="64"/>
      <c r="F270" s="64"/>
      <c r="G270" s="64"/>
      <c r="H270" s="22"/>
      <c r="I270" s="14"/>
      <c r="J270" s="62" t="s">
        <v>73</v>
      </c>
      <c r="K270" s="63"/>
      <c r="L270" s="64"/>
      <c r="M270" s="64"/>
      <c r="N270" s="64"/>
      <c r="O270" s="64"/>
      <c r="Q270" s="14"/>
      <c r="R270" s="62" t="s">
        <v>73</v>
      </c>
      <c r="S270" s="63"/>
      <c r="T270" s="64"/>
      <c r="U270" s="64"/>
      <c r="V270" s="64"/>
      <c r="W270" s="64"/>
    </row>
    <row r="271" spans="1:23" s="106" customFormat="1" ht="16.5" customHeight="1">
      <c r="A271" s="11"/>
      <c r="B271" s="65" t="s">
        <v>10</v>
      </c>
      <c r="C271" s="61"/>
      <c r="D271" s="66"/>
      <c r="E271" s="66"/>
      <c r="F271" s="66"/>
      <c r="G271" s="67"/>
      <c r="H271" s="21"/>
      <c r="I271" s="11"/>
      <c r="J271" s="65" t="s">
        <v>88</v>
      </c>
      <c r="K271" s="61"/>
      <c r="L271" s="66"/>
      <c r="M271" s="66"/>
      <c r="N271" s="66"/>
      <c r="O271" s="67"/>
      <c r="Q271" s="11"/>
      <c r="R271" s="65" t="s">
        <v>157</v>
      </c>
      <c r="S271" s="61"/>
      <c r="T271" s="66"/>
      <c r="U271" s="66"/>
      <c r="V271" s="66"/>
      <c r="W271" s="67"/>
    </row>
    <row r="272" spans="1:23" s="106" customFormat="1" ht="16.5" customHeight="1">
      <c r="A272" s="125" t="s">
        <v>221</v>
      </c>
      <c r="B272" s="68" t="s">
        <v>179</v>
      </c>
      <c r="C272" s="61">
        <v>100</v>
      </c>
      <c r="D272" s="69">
        <v>0.8</v>
      </c>
      <c r="E272" s="69">
        <v>0.3</v>
      </c>
      <c r="F272" s="69">
        <v>11.5</v>
      </c>
      <c r="G272" s="69">
        <v>53</v>
      </c>
      <c r="H272" s="22"/>
      <c r="I272" s="111" t="s">
        <v>297</v>
      </c>
      <c r="J272" s="68" t="s">
        <v>296</v>
      </c>
      <c r="K272" s="61">
        <v>100</v>
      </c>
      <c r="L272" s="69">
        <v>1.5</v>
      </c>
      <c r="M272" s="69">
        <v>0.5</v>
      </c>
      <c r="N272" s="69">
        <v>21</v>
      </c>
      <c r="O272" s="69">
        <v>96</v>
      </c>
      <c r="Q272" s="125" t="s">
        <v>198</v>
      </c>
      <c r="R272" s="68" t="s">
        <v>179</v>
      </c>
      <c r="S272" s="61">
        <v>100</v>
      </c>
      <c r="T272" s="69">
        <v>0.8</v>
      </c>
      <c r="U272" s="69">
        <v>0.3</v>
      </c>
      <c r="V272" s="69">
        <v>11.5</v>
      </c>
      <c r="W272" s="69">
        <v>53</v>
      </c>
    </row>
    <row r="273" spans="1:23" s="106" customFormat="1" ht="35.25" customHeight="1">
      <c r="A273" s="111" t="s">
        <v>178</v>
      </c>
      <c r="B273" s="151" t="s">
        <v>74</v>
      </c>
      <c r="C273" s="61">
        <v>100</v>
      </c>
      <c r="D273" s="71">
        <v>3.1</v>
      </c>
      <c r="E273" s="69">
        <v>0</v>
      </c>
      <c r="F273" s="71">
        <v>6.5</v>
      </c>
      <c r="G273" s="69">
        <v>38.4</v>
      </c>
      <c r="H273" s="33"/>
      <c r="I273" s="125" t="s">
        <v>298</v>
      </c>
      <c r="J273" s="151" t="s">
        <v>270</v>
      </c>
      <c r="K273" s="61">
        <v>100</v>
      </c>
      <c r="L273" s="71">
        <v>1.3</v>
      </c>
      <c r="M273" s="69">
        <v>0.16</v>
      </c>
      <c r="N273" s="71">
        <v>4.8</v>
      </c>
      <c r="O273" s="69">
        <v>25.6</v>
      </c>
      <c r="Q273" s="111" t="s">
        <v>181</v>
      </c>
      <c r="R273" s="70" t="s">
        <v>160</v>
      </c>
      <c r="S273" s="61">
        <v>100</v>
      </c>
      <c r="T273" s="71">
        <v>0.8</v>
      </c>
      <c r="U273" s="69">
        <v>0</v>
      </c>
      <c r="V273" s="71">
        <v>3.8</v>
      </c>
      <c r="W273" s="69">
        <v>14.17</v>
      </c>
    </row>
    <row r="274" spans="1:23" s="106" customFormat="1" ht="28.5" customHeight="1">
      <c r="A274" s="111" t="s">
        <v>222</v>
      </c>
      <c r="B274" s="68" t="s">
        <v>220</v>
      </c>
      <c r="C274" s="61">
        <v>200</v>
      </c>
      <c r="D274" s="69">
        <v>16.9</v>
      </c>
      <c r="E274" s="69">
        <v>25.89</v>
      </c>
      <c r="F274" s="69">
        <v>4.2</v>
      </c>
      <c r="G274" s="69">
        <v>316.3</v>
      </c>
      <c r="H274" s="33"/>
      <c r="I274" s="145" t="s">
        <v>338</v>
      </c>
      <c r="J274" s="151" t="s">
        <v>339</v>
      </c>
      <c r="K274" s="61" t="s">
        <v>340</v>
      </c>
      <c r="L274" s="69">
        <v>2.1</v>
      </c>
      <c r="M274" s="69">
        <v>2.7</v>
      </c>
      <c r="N274" s="69">
        <v>15.3</v>
      </c>
      <c r="O274" s="69">
        <v>106</v>
      </c>
      <c r="Q274" s="111" t="s">
        <v>241</v>
      </c>
      <c r="R274" s="68" t="s">
        <v>87</v>
      </c>
      <c r="S274" s="61">
        <v>230</v>
      </c>
      <c r="T274" s="69">
        <v>15.35</v>
      </c>
      <c r="U274" s="69">
        <v>15.77</v>
      </c>
      <c r="V274" s="69">
        <v>22.61</v>
      </c>
      <c r="W274" s="69">
        <v>496.8</v>
      </c>
    </row>
    <row r="275" spans="1:23" s="106" customFormat="1" ht="15.75" customHeight="1">
      <c r="A275" s="111" t="s">
        <v>224</v>
      </c>
      <c r="B275" s="68" t="s">
        <v>223</v>
      </c>
      <c r="C275" s="61" t="s">
        <v>7</v>
      </c>
      <c r="D275" s="71">
        <v>0.4</v>
      </c>
      <c r="E275" s="71">
        <v>0</v>
      </c>
      <c r="F275" s="71">
        <v>9.1</v>
      </c>
      <c r="G275" s="69">
        <v>37.9</v>
      </c>
      <c r="H275" s="33"/>
      <c r="I275" s="111" t="s">
        <v>120</v>
      </c>
      <c r="J275" s="68" t="s">
        <v>102</v>
      </c>
      <c r="K275" s="61">
        <v>100</v>
      </c>
      <c r="L275" s="69">
        <v>9.56</v>
      </c>
      <c r="M275" s="69">
        <v>12.4</v>
      </c>
      <c r="N275" s="69">
        <v>12.25</v>
      </c>
      <c r="O275" s="69">
        <v>199</v>
      </c>
      <c r="Q275" s="111" t="s">
        <v>242</v>
      </c>
      <c r="R275" s="68" t="s">
        <v>165</v>
      </c>
      <c r="S275" s="61">
        <v>200</v>
      </c>
      <c r="T275" s="69">
        <v>0.2</v>
      </c>
      <c r="U275" s="69">
        <v>0</v>
      </c>
      <c r="V275" s="69">
        <v>13</v>
      </c>
      <c r="W275" s="69">
        <v>52.9</v>
      </c>
    </row>
    <row r="276" spans="1:23" s="106" customFormat="1" ht="13.5" customHeight="1">
      <c r="A276" s="111" t="s">
        <v>178</v>
      </c>
      <c r="B276" s="72" t="s">
        <v>1</v>
      </c>
      <c r="C276" s="73">
        <v>30</v>
      </c>
      <c r="D276" s="71">
        <v>1.8</v>
      </c>
      <c r="E276" s="69">
        <v>0.3</v>
      </c>
      <c r="F276" s="71">
        <v>12.9</v>
      </c>
      <c r="G276" s="69">
        <v>63</v>
      </c>
      <c r="H276" s="33"/>
      <c r="I276" s="111" t="s">
        <v>232</v>
      </c>
      <c r="J276" s="70" t="s">
        <v>43</v>
      </c>
      <c r="K276" s="61">
        <v>200</v>
      </c>
      <c r="L276" s="71">
        <v>4.1</v>
      </c>
      <c r="M276" s="71">
        <v>8</v>
      </c>
      <c r="N276" s="71">
        <v>26.26</v>
      </c>
      <c r="O276" s="69">
        <v>194.4</v>
      </c>
      <c r="Q276" s="111" t="s">
        <v>178</v>
      </c>
      <c r="R276" s="72" t="s">
        <v>1</v>
      </c>
      <c r="S276" s="73">
        <v>30</v>
      </c>
      <c r="T276" s="71">
        <v>1.8</v>
      </c>
      <c r="U276" s="69">
        <v>0.3</v>
      </c>
      <c r="V276" s="71">
        <v>12.9</v>
      </c>
      <c r="W276" s="69">
        <v>63</v>
      </c>
    </row>
    <row r="277" spans="1:23" s="106" customFormat="1" ht="15.75">
      <c r="A277" s="12"/>
      <c r="B277" s="82" t="s">
        <v>8</v>
      </c>
      <c r="C277" s="65">
        <v>837</v>
      </c>
      <c r="D277" s="83">
        <f>SUM(D272:D276)</f>
        <v>22.999999999999996</v>
      </c>
      <c r="E277" s="83">
        <f>SUM(E272:E276)</f>
        <v>26.490000000000002</v>
      </c>
      <c r="F277" s="83">
        <f>SUM(F272:F276)</f>
        <v>44.199999999999996</v>
      </c>
      <c r="G277" s="83">
        <f>SUM(G272:G276)</f>
        <v>508.6</v>
      </c>
      <c r="H277" s="33"/>
      <c r="I277" s="111" t="s">
        <v>242</v>
      </c>
      <c r="J277" s="68" t="s">
        <v>299</v>
      </c>
      <c r="K277" s="61">
        <v>200</v>
      </c>
      <c r="L277" s="74">
        <v>0.2</v>
      </c>
      <c r="M277" s="74">
        <v>0</v>
      </c>
      <c r="N277" s="74">
        <v>13</v>
      </c>
      <c r="O277" s="74">
        <v>52.9</v>
      </c>
      <c r="Q277" s="12"/>
      <c r="R277" s="82" t="s">
        <v>8</v>
      </c>
      <c r="S277" s="65">
        <f>SUM(S272:S276)</f>
        <v>660</v>
      </c>
      <c r="T277" s="83">
        <f>SUM(T272:T276)</f>
        <v>18.95</v>
      </c>
      <c r="U277" s="83">
        <f>SUM(U272:U276)</f>
        <v>16.37</v>
      </c>
      <c r="V277" s="83">
        <f>SUM(V272:V276)</f>
        <v>63.809999999999995</v>
      </c>
      <c r="W277" s="83">
        <f>SUM(W272:W276)</f>
        <v>679.87</v>
      </c>
    </row>
    <row r="278" spans="1:23" s="106" customFormat="1" ht="15.75">
      <c r="A278" s="55"/>
      <c r="B278" s="76"/>
      <c r="C278" s="77"/>
      <c r="D278" s="57"/>
      <c r="E278" s="79"/>
      <c r="F278" s="57"/>
      <c r="G278" s="79"/>
      <c r="H278" s="33"/>
      <c r="I278" s="111" t="s">
        <v>178</v>
      </c>
      <c r="J278" s="70" t="s">
        <v>89</v>
      </c>
      <c r="K278" s="61">
        <v>30</v>
      </c>
      <c r="L278" s="71">
        <v>1.8</v>
      </c>
      <c r="M278" s="69">
        <v>0.3</v>
      </c>
      <c r="N278" s="71">
        <v>12.9</v>
      </c>
      <c r="O278" s="69">
        <v>63</v>
      </c>
      <c r="Q278" s="9"/>
      <c r="R278" s="80"/>
      <c r="S278" s="75"/>
      <c r="T278" s="85"/>
      <c r="U278" s="85"/>
      <c r="V278" s="85"/>
      <c r="W278" s="85"/>
    </row>
    <row r="279" spans="1:23" s="108" customFormat="1" ht="15.75">
      <c r="A279" s="75"/>
      <c r="B279" s="80"/>
      <c r="C279" s="75"/>
      <c r="D279" s="81"/>
      <c r="E279" s="81"/>
      <c r="F279" s="81"/>
      <c r="G279" s="81"/>
      <c r="H279" s="35"/>
      <c r="I279" s="111" t="s">
        <v>178</v>
      </c>
      <c r="J279" s="72" t="s">
        <v>90</v>
      </c>
      <c r="K279" s="73">
        <v>30</v>
      </c>
      <c r="L279" s="74">
        <v>1.8</v>
      </c>
      <c r="M279" s="74">
        <v>0.3</v>
      </c>
      <c r="N279" s="74">
        <v>11.4</v>
      </c>
      <c r="O279" s="74">
        <v>57</v>
      </c>
      <c r="Q279" s="75"/>
      <c r="R279" s="80"/>
      <c r="S279" s="75"/>
      <c r="T279" s="81"/>
      <c r="U279" s="81"/>
      <c r="V279" s="81"/>
      <c r="W279" s="81"/>
    </row>
    <row r="280" spans="1:23" s="108" customFormat="1" ht="15.75">
      <c r="A280" s="75"/>
      <c r="B280" s="80"/>
      <c r="C280" s="75"/>
      <c r="D280" s="81"/>
      <c r="E280" s="81"/>
      <c r="F280" s="81"/>
      <c r="G280" s="81"/>
      <c r="H280" s="35"/>
      <c r="I280" s="12"/>
      <c r="J280" s="82" t="s">
        <v>8</v>
      </c>
      <c r="K280" s="65"/>
      <c r="L280" s="83">
        <f>SUM(L272:L279)</f>
        <v>22.360000000000003</v>
      </c>
      <c r="M280" s="83">
        <f>SUM(M272:M279)</f>
        <v>24.360000000000003</v>
      </c>
      <c r="N280" s="83">
        <f>SUM(N272:N279)</f>
        <v>116.91000000000001</v>
      </c>
      <c r="O280" s="83">
        <f>SUM(O272:O279)</f>
        <v>793.9</v>
      </c>
      <c r="Q280" s="75"/>
      <c r="R280" s="80"/>
      <c r="S280" s="75"/>
      <c r="T280" s="81"/>
      <c r="U280" s="81"/>
      <c r="V280" s="81"/>
      <c r="W280" s="81"/>
    </row>
    <row r="281" spans="1:23" s="108" customFormat="1" ht="15.75">
      <c r="A281" s="13"/>
      <c r="B281" s="52" t="s">
        <v>75</v>
      </c>
      <c r="C281" s="53"/>
      <c r="D281" s="54"/>
      <c r="E281" s="54"/>
      <c r="F281" s="54"/>
      <c r="G281" s="54"/>
      <c r="H281" s="36"/>
      <c r="I281" s="9"/>
      <c r="J281" s="80"/>
      <c r="K281" s="75"/>
      <c r="L281" s="85"/>
      <c r="M281" s="85"/>
      <c r="N281" s="85"/>
      <c r="O281" s="85"/>
      <c r="Q281" s="13"/>
      <c r="R281" s="52" t="s">
        <v>75</v>
      </c>
      <c r="S281" s="53"/>
      <c r="T281" s="54"/>
      <c r="U281" s="54"/>
      <c r="V281" s="54"/>
      <c r="W281" s="54"/>
    </row>
    <row r="282" spans="1:23" s="106" customFormat="1" ht="15.75">
      <c r="A282" s="13"/>
      <c r="B282" s="52" t="s">
        <v>76</v>
      </c>
      <c r="C282" s="53"/>
      <c r="D282" s="89"/>
      <c r="E282" s="89"/>
      <c r="F282" s="89"/>
      <c r="G282" s="89"/>
      <c r="H282" s="22"/>
      <c r="I282" s="13"/>
      <c r="J282" s="52" t="s">
        <v>76</v>
      </c>
      <c r="K282" s="53"/>
      <c r="L282" s="54"/>
      <c r="M282" s="54"/>
      <c r="N282" s="54"/>
      <c r="O282" s="54"/>
      <c r="Q282" s="13"/>
      <c r="R282" s="52" t="s">
        <v>76</v>
      </c>
      <c r="S282" s="53"/>
      <c r="T282" s="89"/>
      <c r="U282" s="89"/>
      <c r="V282" s="89"/>
      <c r="W282" s="89"/>
    </row>
    <row r="283" spans="1:23" s="106" customFormat="1" ht="16.5" thickBot="1">
      <c r="A283" s="13"/>
      <c r="B283" s="56" t="s">
        <v>154</v>
      </c>
      <c r="C283" s="53"/>
      <c r="D283" s="54"/>
      <c r="E283" s="54"/>
      <c r="F283" s="54"/>
      <c r="G283" s="54"/>
      <c r="H283" s="33"/>
      <c r="I283" s="13"/>
      <c r="J283" s="56" t="s">
        <v>154</v>
      </c>
      <c r="K283" s="53"/>
      <c r="L283" s="54"/>
      <c r="M283" s="54"/>
      <c r="N283" s="54"/>
      <c r="O283" s="54"/>
      <c r="Q283" s="13"/>
      <c r="R283" s="56" t="s">
        <v>154</v>
      </c>
      <c r="S283" s="53"/>
      <c r="T283" s="54"/>
      <c r="U283" s="54"/>
      <c r="V283" s="54"/>
      <c r="W283" s="54"/>
    </row>
    <row r="284" spans="1:23" s="106" customFormat="1" ht="26.25" customHeight="1">
      <c r="A284" s="114" t="s">
        <v>22</v>
      </c>
      <c r="B284" s="116" t="s">
        <v>23</v>
      </c>
      <c r="C284" s="118" t="s">
        <v>24</v>
      </c>
      <c r="D284" s="487" t="s">
        <v>25</v>
      </c>
      <c r="E284" s="488"/>
      <c r="F284" s="489"/>
      <c r="G284" s="490" t="s">
        <v>26</v>
      </c>
      <c r="H284" s="21"/>
      <c r="I284" s="114" t="s">
        <v>22</v>
      </c>
      <c r="J284" s="116" t="s">
        <v>23</v>
      </c>
      <c r="K284" s="118" t="s">
        <v>24</v>
      </c>
      <c r="L284" s="487" t="s">
        <v>25</v>
      </c>
      <c r="M284" s="488"/>
      <c r="N284" s="489"/>
      <c r="O284" s="490" t="s">
        <v>26</v>
      </c>
      <c r="Q284" s="114" t="s">
        <v>22</v>
      </c>
      <c r="R284" s="116" t="s">
        <v>23</v>
      </c>
      <c r="S284" s="118" t="s">
        <v>24</v>
      </c>
      <c r="T284" s="487" t="s">
        <v>25</v>
      </c>
      <c r="U284" s="488"/>
      <c r="V284" s="489"/>
      <c r="W284" s="490" t="s">
        <v>26</v>
      </c>
    </row>
    <row r="285" spans="1:23" s="109" customFormat="1" ht="15.75" customHeight="1" thickBot="1">
      <c r="A285" s="115"/>
      <c r="B285" s="117"/>
      <c r="C285" s="119"/>
      <c r="D285" s="59" t="s">
        <v>27</v>
      </c>
      <c r="E285" s="59" t="s">
        <v>28</v>
      </c>
      <c r="F285" s="60" t="s">
        <v>29</v>
      </c>
      <c r="G285" s="491"/>
      <c r="H285" s="33"/>
      <c r="I285" s="115"/>
      <c r="J285" s="117"/>
      <c r="K285" s="119"/>
      <c r="L285" s="59" t="s">
        <v>27</v>
      </c>
      <c r="M285" s="59" t="s">
        <v>28</v>
      </c>
      <c r="N285" s="60" t="s">
        <v>29</v>
      </c>
      <c r="O285" s="491"/>
      <c r="Q285" s="115"/>
      <c r="R285" s="117"/>
      <c r="S285" s="119"/>
      <c r="T285" s="59" t="s">
        <v>27</v>
      </c>
      <c r="U285" s="59" t="s">
        <v>28</v>
      </c>
      <c r="V285" s="60" t="s">
        <v>29</v>
      </c>
      <c r="W285" s="491"/>
    </row>
    <row r="286" spans="1:23" s="106" customFormat="1" ht="15.75" thickBot="1">
      <c r="A286" s="112">
        <v>1</v>
      </c>
      <c r="B286" s="98">
        <v>2</v>
      </c>
      <c r="C286" s="98">
        <v>3</v>
      </c>
      <c r="D286" s="98">
        <v>4</v>
      </c>
      <c r="E286" s="98">
        <v>5</v>
      </c>
      <c r="F286" s="98">
        <v>6</v>
      </c>
      <c r="G286" s="99">
        <v>7</v>
      </c>
      <c r="H286" s="21"/>
      <c r="I286" s="112">
        <v>1</v>
      </c>
      <c r="J286" s="98">
        <v>2</v>
      </c>
      <c r="K286" s="98">
        <v>3</v>
      </c>
      <c r="L286" s="98">
        <v>4</v>
      </c>
      <c r="M286" s="98">
        <v>5</v>
      </c>
      <c r="N286" s="98">
        <v>6</v>
      </c>
      <c r="O286" s="99">
        <v>7</v>
      </c>
      <c r="Q286" s="112">
        <v>1</v>
      </c>
      <c r="R286" s="98">
        <v>2</v>
      </c>
      <c r="S286" s="98">
        <v>3</v>
      </c>
      <c r="T286" s="98">
        <v>4</v>
      </c>
      <c r="U286" s="98">
        <v>5</v>
      </c>
      <c r="V286" s="98">
        <v>6</v>
      </c>
      <c r="W286" s="99">
        <v>7</v>
      </c>
    </row>
    <row r="287" spans="1:23" s="106" customFormat="1" ht="15.75">
      <c r="A287" s="14"/>
      <c r="B287" s="62" t="s">
        <v>77</v>
      </c>
      <c r="C287" s="63"/>
      <c r="D287" s="64"/>
      <c r="E287" s="64"/>
      <c r="F287" s="64"/>
      <c r="G287" s="64"/>
      <c r="H287" s="33"/>
      <c r="I287" s="14"/>
      <c r="J287" s="62" t="s">
        <v>77</v>
      </c>
      <c r="K287" s="63"/>
      <c r="L287" s="64"/>
      <c r="M287" s="64"/>
      <c r="N287" s="64"/>
      <c r="O287" s="64"/>
      <c r="Q287" s="14"/>
      <c r="R287" s="62" t="s">
        <v>77</v>
      </c>
      <c r="S287" s="63"/>
      <c r="T287" s="64"/>
      <c r="U287" s="64"/>
      <c r="V287" s="64"/>
      <c r="W287" s="64"/>
    </row>
    <row r="288" spans="1:23" s="106" customFormat="1" ht="15.75">
      <c r="A288" s="11"/>
      <c r="B288" s="65" t="s">
        <v>10</v>
      </c>
      <c r="C288" s="61"/>
      <c r="D288" s="66"/>
      <c r="E288" s="66"/>
      <c r="F288" s="66"/>
      <c r="G288" s="67"/>
      <c r="H288" s="33"/>
      <c r="I288" s="11"/>
      <c r="J288" s="65" t="s">
        <v>88</v>
      </c>
      <c r="K288" s="61"/>
      <c r="L288" s="66"/>
      <c r="M288" s="66"/>
      <c r="N288" s="66"/>
      <c r="O288" s="67"/>
      <c r="Q288" s="11"/>
      <c r="R288" s="65" t="s">
        <v>157</v>
      </c>
      <c r="S288" s="61"/>
      <c r="T288" s="66"/>
      <c r="U288" s="66"/>
      <c r="V288" s="66"/>
      <c r="W288" s="67"/>
    </row>
    <row r="289" spans="1:23" s="106" customFormat="1" ht="13.5" customHeight="1">
      <c r="A289" s="125" t="s">
        <v>225</v>
      </c>
      <c r="B289" s="68" t="s">
        <v>158</v>
      </c>
      <c r="C289" s="61">
        <v>100</v>
      </c>
      <c r="D289" s="69">
        <v>0.8</v>
      </c>
      <c r="E289" s="69">
        <v>0.4</v>
      </c>
      <c r="F289" s="69">
        <v>8.1</v>
      </c>
      <c r="G289" s="69">
        <v>47</v>
      </c>
      <c r="H289" s="35"/>
      <c r="I289" s="111" t="s">
        <v>124</v>
      </c>
      <c r="J289" s="68" t="s">
        <v>111</v>
      </c>
      <c r="K289" s="61">
        <v>100</v>
      </c>
      <c r="L289" s="69">
        <v>2.6</v>
      </c>
      <c r="M289" s="69">
        <v>10.1</v>
      </c>
      <c r="N289" s="69">
        <v>10.3</v>
      </c>
      <c r="O289" s="69">
        <v>142.8</v>
      </c>
      <c r="Q289" s="111" t="s">
        <v>196</v>
      </c>
      <c r="R289" s="70" t="s">
        <v>205</v>
      </c>
      <c r="S289" s="61">
        <v>100</v>
      </c>
      <c r="T289" s="71">
        <v>1.2</v>
      </c>
      <c r="U289" s="69">
        <v>0.16</v>
      </c>
      <c r="V289" s="71">
        <v>3.8</v>
      </c>
      <c r="W289" s="69">
        <v>21.3</v>
      </c>
    </row>
    <row r="290" spans="1:23" s="106" customFormat="1" ht="14.25" customHeight="1">
      <c r="A290" s="111" t="s">
        <v>227</v>
      </c>
      <c r="B290" s="68" t="s">
        <v>226</v>
      </c>
      <c r="C290" s="61" t="s">
        <v>155</v>
      </c>
      <c r="D290" s="69">
        <v>40.95</v>
      </c>
      <c r="E290" s="69">
        <v>12.15</v>
      </c>
      <c r="F290" s="69">
        <v>49.8</v>
      </c>
      <c r="G290" s="69">
        <v>471.9</v>
      </c>
      <c r="H290" s="34"/>
      <c r="I290" s="111" t="s">
        <v>113</v>
      </c>
      <c r="J290" s="151" t="s">
        <v>266</v>
      </c>
      <c r="K290" s="61">
        <v>250</v>
      </c>
      <c r="L290" s="69">
        <v>2.5</v>
      </c>
      <c r="M290" s="69">
        <v>5</v>
      </c>
      <c r="N290" s="69">
        <v>11.8</v>
      </c>
      <c r="O290" s="69">
        <v>107.25</v>
      </c>
      <c r="Q290" s="111" t="s">
        <v>206</v>
      </c>
      <c r="R290" s="68" t="s">
        <v>315</v>
      </c>
      <c r="S290" s="61">
        <v>100</v>
      </c>
      <c r="T290" s="69">
        <v>16</v>
      </c>
      <c r="U290" s="69">
        <v>3.66</v>
      </c>
      <c r="V290" s="69">
        <v>11.22</v>
      </c>
      <c r="W290" s="69">
        <v>141.22</v>
      </c>
    </row>
    <row r="291" spans="1:23" s="106" customFormat="1" ht="16.5" customHeight="1">
      <c r="A291" s="111" t="s">
        <v>184</v>
      </c>
      <c r="B291" s="68" t="s">
        <v>228</v>
      </c>
      <c r="C291" s="61">
        <v>200</v>
      </c>
      <c r="D291" s="69">
        <v>0.2</v>
      </c>
      <c r="E291" s="69">
        <v>0</v>
      </c>
      <c r="F291" s="69">
        <v>6.5</v>
      </c>
      <c r="G291" s="69">
        <v>26.8</v>
      </c>
      <c r="H291" s="21"/>
      <c r="I291" s="111"/>
      <c r="J291" s="70" t="s">
        <v>267</v>
      </c>
      <c r="K291" s="61">
        <v>25</v>
      </c>
      <c r="L291" s="69">
        <v>6.8</v>
      </c>
      <c r="M291" s="69">
        <v>4.8</v>
      </c>
      <c r="N291" s="71">
        <v>0</v>
      </c>
      <c r="O291" s="69">
        <v>70</v>
      </c>
      <c r="Q291" s="111" t="s">
        <v>207</v>
      </c>
      <c r="R291" s="70" t="s">
        <v>55</v>
      </c>
      <c r="S291" s="61">
        <v>200</v>
      </c>
      <c r="T291" s="69">
        <v>10.93</v>
      </c>
      <c r="U291" s="69">
        <v>9.2</v>
      </c>
      <c r="V291" s="69">
        <v>47.8</v>
      </c>
      <c r="W291" s="69">
        <v>318.53</v>
      </c>
    </row>
    <row r="292" spans="1:23" s="106" customFormat="1" ht="15.75">
      <c r="A292" s="111" t="s">
        <v>178</v>
      </c>
      <c r="B292" s="72" t="s">
        <v>1</v>
      </c>
      <c r="C292" s="73">
        <v>30</v>
      </c>
      <c r="D292" s="71">
        <v>1.8</v>
      </c>
      <c r="E292" s="69">
        <v>0.3</v>
      </c>
      <c r="F292" s="71">
        <v>12.9</v>
      </c>
      <c r="G292" s="69">
        <v>63</v>
      </c>
      <c r="H292" s="21"/>
      <c r="I292" s="111" t="s">
        <v>330</v>
      </c>
      <c r="J292" s="72" t="s">
        <v>331</v>
      </c>
      <c r="K292" s="73" t="s">
        <v>261</v>
      </c>
      <c r="L292" s="69">
        <v>14.3</v>
      </c>
      <c r="M292" s="74">
        <v>11.11</v>
      </c>
      <c r="N292" s="74">
        <v>2.22</v>
      </c>
      <c r="O292" s="69">
        <v>172.22</v>
      </c>
      <c r="Q292" s="111" t="s">
        <v>208</v>
      </c>
      <c r="R292" s="70" t="s">
        <v>209</v>
      </c>
      <c r="S292" s="61">
        <v>200</v>
      </c>
      <c r="T292" s="69">
        <v>0.4</v>
      </c>
      <c r="U292" s="69">
        <v>0.1</v>
      </c>
      <c r="V292" s="71">
        <v>34</v>
      </c>
      <c r="W292" s="69">
        <v>141.2</v>
      </c>
    </row>
    <row r="293" spans="1:23" s="106" customFormat="1" ht="15.75">
      <c r="A293" s="111"/>
      <c r="B293" s="82" t="s">
        <v>8</v>
      </c>
      <c r="C293" s="65">
        <v>630</v>
      </c>
      <c r="D293" s="83">
        <f>SUM(D289:D292)</f>
        <v>43.75</v>
      </c>
      <c r="E293" s="83">
        <f>SUM(E289:E292)</f>
        <v>12.850000000000001</v>
      </c>
      <c r="F293" s="83">
        <f>SUM(F289:F292)</f>
        <v>77.30000000000001</v>
      </c>
      <c r="G293" s="83">
        <f>SUM(G289:G292)</f>
        <v>608.6999999999999</v>
      </c>
      <c r="H293" s="33"/>
      <c r="I293" s="111" t="s">
        <v>35</v>
      </c>
      <c r="J293" s="70" t="s">
        <v>2</v>
      </c>
      <c r="K293" s="61">
        <v>200</v>
      </c>
      <c r="L293" s="69">
        <v>3.86</v>
      </c>
      <c r="M293" s="69">
        <v>7.46</v>
      </c>
      <c r="N293" s="69">
        <v>26.66</v>
      </c>
      <c r="O293" s="69">
        <v>200</v>
      </c>
      <c r="Q293" s="111" t="s">
        <v>178</v>
      </c>
      <c r="R293" s="72" t="s">
        <v>1</v>
      </c>
      <c r="S293" s="73">
        <v>30</v>
      </c>
      <c r="T293" s="71">
        <v>1.8</v>
      </c>
      <c r="U293" s="69">
        <v>0.3</v>
      </c>
      <c r="V293" s="71">
        <v>12.9</v>
      </c>
      <c r="W293" s="69">
        <v>63</v>
      </c>
    </row>
    <row r="294" spans="1:23" s="106" customFormat="1" ht="15.75">
      <c r="A294" s="9"/>
      <c r="B294" s="80"/>
      <c r="C294" s="75"/>
      <c r="D294" s="85"/>
      <c r="E294" s="85"/>
      <c r="F294" s="85"/>
      <c r="G294" s="85"/>
      <c r="H294" s="33"/>
      <c r="I294" s="111" t="s">
        <v>125</v>
      </c>
      <c r="J294" s="70" t="s">
        <v>128</v>
      </c>
      <c r="K294" s="73">
        <v>200</v>
      </c>
      <c r="L294" s="74">
        <v>0.78</v>
      </c>
      <c r="M294" s="74">
        <v>0</v>
      </c>
      <c r="N294" s="74">
        <v>27.6</v>
      </c>
      <c r="O294" s="74">
        <v>114.8</v>
      </c>
      <c r="Q294" s="12"/>
      <c r="R294" s="82" t="s">
        <v>8</v>
      </c>
      <c r="S294" s="65">
        <f>SUM(S289:S293)</f>
        <v>630</v>
      </c>
      <c r="T294" s="83">
        <f>SUM(T289:T293)</f>
        <v>30.33</v>
      </c>
      <c r="U294" s="83">
        <f>SUM(U289:U293)</f>
        <v>13.42</v>
      </c>
      <c r="V294" s="83">
        <f>SUM(V289:V293)</f>
        <v>109.72</v>
      </c>
      <c r="W294" s="83">
        <f>SUM(W289:W293)</f>
        <v>685.25</v>
      </c>
    </row>
    <row r="295" spans="1:23" s="106" customFormat="1" ht="15.75">
      <c r="A295" s="7"/>
      <c r="B295" s="76"/>
      <c r="C295" s="55"/>
      <c r="D295" s="84"/>
      <c r="E295" s="84"/>
      <c r="F295" s="84"/>
      <c r="G295" s="79"/>
      <c r="H295" s="22"/>
      <c r="I295" s="111" t="s">
        <v>178</v>
      </c>
      <c r="J295" s="70" t="s">
        <v>89</v>
      </c>
      <c r="K295" s="61">
        <v>30</v>
      </c>
      <c r="L295" s="71">
        <v>1.8</v>
      </c>
      <c r="M295" s="69">
        <v>0.3</v>
      </c>
      <c r="N295" s="71">
        <v>12.9</v>
      </c>
      <c r="O295" s="69">
        <v>63</v>
      </c>
      <c r="Q295" s="7"/>
      <c r="R295" s="76"/>
      <c r="S295" s="55"/>
      <c r="T295" s="84"/>
      <c r="U295" s="84"/>
      <c r="V295" s="84"/>
      <c r="W295" s="79"/>
    </row>
    <row r="296" spans="1:23" s="106" customFormat="1" ht="15.75">
      <c r="A296" s="55"/>
      <c r="B296" s="76"/>
      <c r="C296" s="77"/>
      <c r="D296" s="57"/>
      <c r="E296" s="57"/>
      <c r="F296" s="57"/>
      <c r="G296" s="57"/>
      <c r="H296" s="33"/>
      <c r="I296" s="111" t="s">
        <v>178</v>
      </c>
      <c r="J296" s="72" t="s">
        <v>90</v>
      </c>
      <c r="K296" s="73">
        <v>30</v>
      </c>
      <c r="L296" s="74">
        <v>1.8</v>
      </c>
      <c r="M296" s="74">
        <v>0.3</v>
      </c>
      <c r="N296" s="74">
        <v>11.4</v>
      </c>
      <c r="O296" s="74">
        <v>57</v>
      </c>
      <c r="Q296" s="55"/>
      <c r="R296" s="76"/>
      <c r="S296" s="77"/>
      <c r="T296" s="57"/>
      <c r="U296" s="57"/>
      <c r="V296" s="57"/>
      <c r="W296" s="57"/>
    </row>
    <row r="297" spans="1:23" s="106" customFormat="1" ht="15.75">
      <c r="A297" s="55"/>
      <c r="B297" s="76"/>
      <c r="C297" s="77"/>
      <c r="D297" s="57"/>
      <c r="E297" s="79"/>
      <c r="F297" s="57"/>
      <c r="G297" s="79"/>
      <c r="H297" s="33"/>
      <c r="I297" s="12"/>
      <c r="J297" s="82" t="s">
        <v>8</v>
      </c>
      <c r="K297" s="65"/>
      <c r="L297" s="83">
        <f>SUM(L289:L296)</f>
        <v>34.44</v>
      </c>
      <c r="M297" s="83">
        <f>SUM(M289:M296)</f>
        <v>39.06999999999999</v>
      </c>
      <c r="N297" s="83">
        <f>SUM(N289:N296)</f>
        <v>102.88000000000002</v>
      </c>
      <c r="O297" s="83">
        <f>SUM(O289:O296)</f>
        <v>927.0699999999999</v>
      </c>
      <c r="Q297" s="55"/>
      <c r="R297" s="76"/>
      <c r="S297" s="77"/>
      <c r="T297" s="57"/>
      <c r="U297" s="79"/>
      <c r="V297" s="57"/>
      <c r="W297" s="79"/>
    </row>
    <row r="298" spans="1:23" s="106" customFormat="1" ht="13.5" customHeight="1">
      <c r="A298" s="55"/>
      <c r="B298" s="80"/>
      <c r="C298" s="77"/>
      <c r="D298" s="89"/>
      <c r="E298" s="89"/>
      <c r="F298" s="89"/>
      <c r="G298" s="89"/>
      <c r="H298" s="37"/>
      <c r="I298" s="37"/>
      <c r="J298" s="37"/>
      <c r="K298" s="37"/>
      <c r="L298" s="105"/>
      <c r="Q298" s="55"/>
      <c r="R298" s="80"/>
      <c r="S298" s="77"/>
      <c r="T298" s="89"/>
      <c r="U298" s="89"/>
      <c r="V298" s="89"/>
      <c r="W298" s="89"/>
    </row>
    <row r="299" spans="1:23" s="106" customFormat="1" ht="13.5" customHeight="1">
      <c r="A299" s="55"/>
      <c r="B299" s="56"/>
      <c r="C299" s="77"/>
      <c r="D299" s="57"/>
      <c r="E299" s="57"/>
      <c r="F299" s="57"/>
      <c r="G299" s="58"/>
      <c r="H299" s="22"/>
      <c r="I299" s="22"/>
      <c r="J299" s="22"/>
      <c r="K299" s="22"/>
      <c r="L299" s="142"/>
      <c r="M299" s="142"/>
      <c r="N299" s="142"/>
      <c r="O299" s="142"/>
      <c r="Q299" s="55"/>
      <c r="R299" s="56"/>
      <c r="S299" s="77"/>
      <c r="T299" s="57"/>
      <c r="U299" s="57"/>
      <c r="V299" s="57"/>
      <c r="W299" s="58"/>
    </row>
    <row r="300" spans="1:23" s="106" customFormat="1" ht="13.5" customHeight="1">
      <c r="A300" s="13"/>
      <c r="B300" s="52" t="s">
        <v>75</v>
      </c>
      <c r="C300" s="53"/>
      <c r="D300" s="54"/>
      <c r="E300" s="54"/>
      <c r="F300" s="54"/>
      <c r="G300" s="54"/>
      <c r="H300" s="29"/>
      <c r="I300" s="13"/>
      <c r="J300" s="52" t="s">
        <v>75</v>
      </c>
      <c r="K300" s="53"/>
      <c r="L300" s="54"/>
      <c r="M300" s="54"/>
      <c r="N300" s="54"/>
      <c r="O300" s="54"/>
      <c r="Q300" s="13"/>
      <c r="R300" s="52" t="s">
        <v>75</v>
      </c>
      <c r="S300" s="53"/>
      <c r="T300" s="54"/>
      <c r="U300" s="54"/>
      <c r="V300" s="54"/>
      <c r="W300" s="54"/>
    </row>
    <row r="301" spans="1:23" s="106" customFormat="1" ht="15.75">
      <c r="A301" s="13"/>
      <c r="B301" s="52" t="s">
        <v>78</v>
      </c>
      <c r="C301" s="53"/>
      <c r="D301" s="54"/>
      <c r="E301" s="54"/>
      <c r="F301" s="54"/>
      <c r="G301" s="54"/>
      <c r="H301" s="22"/>
      <c r="I301" s="13"/>
      <c r="J301" s="52" t="s">
        <v>78</v>
      </c>
      <c r="K301" s="53"/>
      <c r="L301" s="54"/>
      <c r="M301" s="54"/>
      <c r="N301" s="54"/>
      <c r="O301" s="54"/>
      <c r="Q301" s="13"/>
      <c r="R301" s="52" t="s">
        <v>78</v>
      </c>
      <c r="S301" s="53"/>
      <c r="T301" s="54"/>
      <c r="U301" s="54"/>
      <c r="V301" s="54"/>
      <c r="W301" s="54"/>
    </row>
    <row r="302" spans="1:23" s="106" customFormat="1" ht="16.5" thickBot="1">
      <c r="A302" s="13"/>
      <c r="B302" s="56" t="s">
        <v>154</v>
      </c>
      <c r="C302" s="53"/>
      <c r="D302" s="54"/>
      <c r="E302" s="54"/>
      <c r="F302" s="54"/>
      <c r="G302" s="54"/>
      <c r="H302" s="22"/>
      <c r="I302" s="13"/>
      <c r="J302" s="56" t="s">
        <v>154</v>
      </c>
      <c r="K302" s="53"/>
      <c r="L302" s="54"/>
      <c r="M302" s="54"/>
      <c r="N302" s="54"/>
      <c r="O302" s="54"/>
      <c r="Q302" s="13"/>
      <c r="R302" s="56" t="s">
        <v>154</v>
      </c>
      <c r="S302" s="53"/>
      <c r="T302" s="54"/>
      <c r="U302" s="54"/>
      <c r="V302" s="54"/>
      <c r="W302" s="54"/>
    </row>
    <row r="303" spans="1:23" s="106" customFormat="1" ht="15.75">
      <c r="A303" s="522" t="s">
        <v>22</v>
      </c>
      <c r="B303" s="503" t="s">
        <v>23</v>
      </c>
      <c r="C303" s="483" t="s">
        <v>24</v>
      </c>
      <c r="D303" s="487" t="s">
        <v>25</v>
      </c>
      <c r="E303" s="488"/>
      <c r="F303" s="489"/>
      <c r="G303" s="505" t="s">
        <v>26</v>
      </c>
      <c r="H303" s="22"/>
      <c r="I303" s="522" t="s">
        <v>22</v>
      </c>
      <c r="J303" s="503" t="s">
        <v>23</v>
      </c>
      <c r="K303" s="483" t="s">
        <v>24</v>
      </c>
      <c r="L303" s="487" t="s">
        <v>25</v>
      </c>
      <c r="M303" s="488"/>
      <c r="N303" s="489"/>
      <c r="O303" s="505" t="s">
        <v>26</v>
      </c>
      <c r="Q303" s="522" t="s">
        <v>22</v>
      </c>
      <c r="R303" s="503" t="s">
        <v>23</v>
      </c>
      <c r="S303" s="483" t="s">
        <v>24</v>
      </c>
      <c r="T303" s="487" t="s">
        <v>25</v>
      </c>
      <c r="U303" s="488"/>
      <c r="V303" s="489"/>
      <c r="W303" s="505" t="s">
        <v>26</v>
      </c>
    </row>
    <row r="304" spans="1:23" s="106" customFormat="1" ht="29.25" customHeight="1" thickBot="1">
      <c r="A304" s="523"/>
      <c r="B304" s="504"/>
      <c r="C304" s="484"/>
      <c r="D304" s="59" t="s">
        <v>27</v>
      </c>
      <c r="E304" s="59" t="s">
        <v>28</v>
      </c>
      <c r="F304" s="60" t="s">
        <v>29</v>
      </c>
      <c r="G304" s="506"/>
      <c r="H304" s="22"/>
      <c r="I304" s="523"/>
      <c r="J304" s="504"/>
      <c r="K304" s="484"/>
      <c r="L304" s="59" t="s">
        <v>27</v>
      </c>
      <c r="M304" s="59" t="s">
        <v>28</v>
      </c>
      <c r="N304" s="60" t="s">
        <v>29</v>
      </c>
      <c r="O304" s="506"/>
      <c r="Q304" s="523"/>
      <c r="R304" s="504"/>
      <c r="S304" s="484"/>
      <c r="T304" s="59" t="s">
        <v>27</v>
      </c>
      <c r="U304" s="59" t="s">
        <v>28</v>
      </c>
      <c r="V304" s="60" t="s">
        <v>29</v>
      </c>
      <c r="W304" s="506"/>
    </row>
    <row r="305" spans="1:23" s="106" customFormat="1" ht="15.75" thickBot="1">
      <c r="A305" s="112">
        <v>1</v>
      </c>
      <c r="B305" s="98">
        <v>2</v>
      </c>
      <c r="C305" s="98">
        <v>3</v>
      </c>
      <c r="D305" s="98">
        <v>4</v>
      </c>
      <c r="E305" s="98">
        <v>5</v>
      </c>
      <c r="F305" s="98">
        <v>6</v>
      </c>
      <c r="G305" s="99">
        <v>7</v>
      </c>
      <c r="H305" s="22"/>
      <c r="I305" s="112">
        <v>1</v>
      </c>
      <c r="J305" s="98">
        <v>2</v>
      </c>
      <c r="K305" s="98">
        <v>3</v>
      </c>
      <c r="L305" s="98">
        <v>4</v>
      </c>
      <c r="M305" s="98">
        <v>5</v>
      </c>
      <c r="N305" s="98">
        <v>6</v>
      </c>
      <c r="O305" s="99">
        <v>7</v>
      </c>
      <c r="Q305" s="112">
        <v>1</v>
      </c>
      <c r="R305" s="98">
        <v>2</v>
      </c>
      <c r="S305" s="98">
        <v>3</v>
      </c>
      <c r="T305" s="98">
        <v>4</v>
      </c>
      <c r="U305" s="98">
        <v>5</v>
      </c>
      <c r="V305" s="98">
        <v>6</v>
      </c>
      <c r="W305" s="99">
        <v>7</v>
      </c>
    </row>
    <row r="306" spans="1:23" s="107" customFormat="1" ht="15.75">
      <c r="A306" s="14"/>
      <c r="B306" s="62" t="s">
        <v>79</v>
      </c>
      <c r="C306" s="63"/>
      <c r="D306" s="64"/>
      <c r="E306" s="64"/>
      <c r="F306" s="64"/>
      <c r="G306" s="64"/>
      <c r="H306" s="22"/>
      <c r="I306" s="14"/>
      <c r="J306" s="62" t="s">
        <v>79</v>
      </c>
      <c r="K306" s="63"/>
      <c r="L306" s="64"/>
      <c r="M306" s="64"/>
      <c r="N306" s="64"/>
      <c r="O306" s="64"/>
      <c r="Q306" s="14"/>
      <c r="R306" s="62" t="s">
        <v>79</v>
      </c>
      <c r="S306" s="63"/>
      <c r="T306" s="64"/>
      <c r="U306" s="64"/>
      <c r="V306" s="64"/>
      <c r="W306" s="64"/>
    </row>
    <row r="307" spans="1:23" s="106" customFormat="1" ht="15.75">
      <c r="A307" s="11"/>
      <c r="B307" s="65" t="s">
        <v>10</v>
      </c>
      <c r="C307" s="61"/>
      <c r="D307" s="66"/>
      <c r="E307" s="66"/>
      <c r="F307" s="66"/>
      <c r="G307" s="67"/>
      <c r="H307" s="22"/>
      <c r="I307" s="11"/>
      <c r="J307" s="65" t="s">
        <v>88</v>
      </c>
      <c r="K307" s="61"/>
      <c r="L307" s="66"/>
      <c r="M307" s="66"/>
      <c r="N307" s="66"/>
      <c r="O307" s="67"/>
      <c r="Q307" s="11"/>
      <c r="R307" s="65" t="s">
        <v>157</v>
      </c>
      <c r="S307" s="61"/>
      <c r="T307" s="66"/>
      <c r="U307" s="66"/>
      <c r="V307" s="66"/>
      <c r="W307" s="67"/>
    </row>
    <row r="308" spans="1:23" s="108" customFormat="1" ht="15.75">
      <c r="A308" s="125" t="s">
        <v>198</v>
      </c>
      <c r="B308" s="68" t="s">
        <v>158</v>
      </c>
      <c r="C308" s="61">
        <v>100</v>
      </c>
      <c r="D308" s="69">
        <v>0.4</v>
      </c>
      <c r="E308" s="69">
        <v>0.3</v>
      </c>
      <c r="F308" s="69">
        <v>10.3</v>
      </c>
      <c r="G308" s="69">
        <v>47</v>
      </c>
      <c r="H308" s="32"/>
      <c r="I308" s="111" t="s">
        <v>198</v>
      </c>
      <c r="J308" s="68" t="s">
        <v>210</v>
      </c>
      <c r="K308" s="61">
        <v>100</v>
      </c>
      <c r="L308" s="69">
        <v>0.9</v>
      </c>
      <c r="M308" s="69">
        <v>0.2</v>
      </c>
      <c r="N308" s="69">
        <v>8.1</v>
      </c>
      <c r="O308" s="69">
        <v>43</v>
      </c>
      <c r="Q308" s="111" t="s">
        <v>332</v>
      </c>
      <c r="R308" s="68" t="s">
        <v>325</v>
      </c>
      <c r="S308" s="61">
        <v>90</v>
      </c>
      <c r="T308" s="69">
        <v>2.6</v>
      </c>
      <c r="U308" s="69">
        <v>6.26</v>
      </c>
      <c r="V308" s="69">
        <v>21.96</v>
      </c>
      <c r="W308" s="69">
        <v>159</v>
      </c>
    </row>
    <row r="309" spans="1:23" s="106" customFormat="1" ht="31.5">
      <c r="A309" s="125" t="s">
        <v>229</v>
      </c>
      <c r="B309" s="68" t="s">
        <v>161</v>
      </c>
      <c r="C309" s="61">
        <v>100</v>
      </c>
      <c r="D309" s="71">
        <v>0.9</v>
      </c>
      <c r="E309" s="69">
        <v>0.6</v>
      </c>
      <c r="F309" s="71">
        <v>9.9</v>
      </c>
      <c r="G309" s="69">
        <v>58</v>
      </c>
      <c r="H309" s="33"/>
      <c r="I309" s="111" t="s">
        <v>199</v>
      </c>
      <c r="J309" s="151" t="s">
        <v>270</v>
      </c>
      <c r="K309" s="61">
        <v>100</v>
      </c>
      <c r="L309" s="69">
        <v>1.3</v>
      </c>
      <c r="M309" s="69">
        <v>0.16</v>
      </c>
      <c r="N309" s="69">
        <v>4.8</v>
      </c>
      <c r="O309" s="69">
        <v>25.6</v>
      </c>
      <c r="Q309" s="111" t="s">
        <v>61</v>
      </c>
      <c r="R309" s="68" t="s">
        <v>62</v>
      </c>
      <c r="S309" s="61" t="s">
        <v>156</v>
      </c>
      <c r="T309" s="71">
        <v>5.8</v>
      </c>
      <c r="U309" s="69">
        <v>10.66</v>
      </c>
      <c r="V309" s="74">
        <v>42.66</v>
      </c>
      <c r="W309" s="69">
        <v>295.33</v>
      </c>
    </row>
    <row r="310" spans="1:23" s="106" customFormat="1" ht="15.75">
      <c r="A310" s="111" t="s">
        <v>230</v>
      </c>
      <c r="B310" s="68" t="s">
        <v>231</v>
      </c>
      <c r="C310" s="61">
        <v>100</v>
      </c>
      <c r="D310" s="69">
        <v>17.6</v>
      </c>
      <c r="E310" s="69">
        <v>6.8</v>
      </c>
      <c r="F310" s="69">
        <v>4.3</v>
      </c>
      <c r="G310" s="69">
        <v>183.33</v>
      </c>
      <c r="H310" s="29"/>
      <c r="I310" s="111" t="s">
        <v>300</v>
      </c>
      <c r="J310" s="68" t="s">
        <v>285</v>
      </c>
      <c r="K310" s="61">
        <v>250</v>
      </c>
      <c r="L310" s="69">
        <v>1.8</v>
      </c>
      <c r="M310" s="74">
        <v>4.875</v>
      </c>
      <c r="N310" s="69">
        <v>10.87</v>
      </c>
      <c r="O310" s="69">
        <v>103.75</v>
      </c>
      <c r="Q310" s="111" t="s">
        <v>174</v>
      </c>
      <c r="R310" s="68" t="s">
        <v>175</v>
      </c>
      <c r="S310" s="61">
        <v>35</v>
      </c>
      <c r="T310" s="69">
        <v>8.17</v>
      </c>
      <c r="U310" s="69">
        <v>10.26</v>
      </c>
      <c r="V310" s="69">
        <v>0</v>
      </c>
      <c r="W310" s="69">
        <v>125.41</v>
      </c>
    </row>
    <row r="311" spans="1:23" s="106" customFormat="1" ht="15.75">
      <c r="A311" s="111" t="s">
        <v>232</v>
      </c>
      <c r="B311" s="70" t="s">
        <v>43</v>
      </c>
      <c r="C311" s="61">
        <v>200</v>
      </c>
      <c r="D311" s="71">
        <v>4.13</v>
      </c>
      <c r="E311" s="71">
        <v>8</v>
      </c>
      <c r="F311" s="71">
        <v>26.26</v>
      </c>
      <c r="G311" s="69">
        <v>194.4</v>
      </c>
      <c r="H311" s="29"/>
      <c r="I311" s="111"/>
      <c r="J311" s="70" t="s">
        <v>245</v>
      </c>
      <c r="K311" s="61">
        <v>25</v>
      </c>
      <c r="L311" s="69">
        <v>6.8</v>
      </c>
      <c r="M311" s="69">
        <v>4.8</v>
      </c>
      <c r="N311" s="71">
        <v>0</v>
      </c>
      <c r="O311" s="69">
        <v>70</v>
      </c>
      <c r="Q311" s="111" t="s">
        <v>217</v>
      </c>
      <c r="R311" s="68" t="s">
        <v>194</v>
      </c>
      <c r="S311" s="61">
        <v>200</v>
      </c>
      <c r="T311" s="71">
        <v>3.8</v>
      </c>
      <c r="U311" s="71">
        <v>3.5</v>
      </c>
      <c r="V311" s="71">
        <v>11.1</v>
      </c>
      <c r="W311" s="69">
        <v>91.2</v>
      </c>
    </row>
    <row r="312" spans="1:23" s="106" customFormat="1" ht="15.75">
      <c r="A312" s="111" t="s">
        <v>190</v>
      </c>
      <c r="B312" s="68" t="s">
        <v>44</v>
      </c>
      <c r="C312" s="61">
        <v>200</v>
      </c>
      <c r="D312" s="71">
        <v>0.2</v>
      </c>
      <c r="E312" s="71">
        <v>0</v>
      </c>
      <c r="F312" s="69">
        <v>6.5</v>
      </c>
      <c r="G312" s="69">
        <v>26.8</v>
      </c>
      <c r="H312" s="33"/>
      <c r="I312" s="111" t="s">
        <v>303</v>
      </c>
      <c r="J312" s="68" t="s">
        <v>71</v>
      </c>
      <c r="K312" s="61" t="s">
        <v>273</v>
      </c>
      <c r="L312" s="69">
        <v>28.14</v>
      </c>
      <c r="M312" s="69">
        <v>27</v>
      </c>
      <c r="N312" s="69">
        <v>23.9</v>
      </c>
      <c r="O312" s="69">
        <v>452.2</v>
      </c>
      <c r="Q312" s="111" t="s">
        <v>178</v>
      </c>
      <c r="R312" s="72" t="s">
        <v>1</v>
      </c>
      <c r="S312" s="73">
        <v>30</v>
      </c>
      <c r="T312" s="71">
        <v>1.8</v>
      </c>
      <c r="U312" s="69">
        <v>0.3</v>
      </c>
      <c r="V312" s="71">
        <v>12.9</v>
      </c>
      <c r="W312" s="69">
        <v>63</v>
      </c>
    </row>
    <row r="313" spans="1:23" s="106" customFormat="1" ht="15.75">
      <c r="A313" s="111" t="s">
        <v>178</v>
      </c>
      <c r="B313" s="72" t="s">
        <v>1</v>
      </c>
      <c r="C313" s="73">
        <v>30</v>
      </c>
      <c r="D313" s="71">
        <v>1.8</v>
      </c>
      <c r="E313" s="69">
        <v>0.3</v>
      </c>
      <c r="F313" s="71">
        <v>12.9</v>
      </c>
      <c r="G313" s="69">
        <v>63</v>
      </c>
      <c r="H313" s="33"/>
      <c r="I313" s="111" t="s">
        <v>289</v>
      </c>
      <c r="J313" s="68" t="s">
        <v>290</v>
      </c>
      <c r="K313" s="61">
        <v>200</v>
      </c>
      <c r="L313" s="71">
        <v>0.2</v>
      </c>
      <c r="M313" s="71">
        <v>0.1</v>
      </c>
      <c r="N313" s="71">
        <v>8.6</v>
      </c>
      <c r="O313" s="69">
        <v>36.3</v>
      </c>
      <c r="Q313" s="12"/>
      <c r="R313" s="82" t="s">
        <v>8</v>
      </c>
      <c r="S313" s="65">
        <v>525</v>
      </c>
      <c r="T313" s="83">
        <f>SUM(T308:T312)</f>
        <v>22.17</v>
      </c>
      <c r="U313" s="83">
        <f>SUM(U308:U312)</f>
        <v>30.98</v>
      </c>
      <c r="V313" s="83">
        <f>SUM(V308:V312)</f>
        <v>88.62</v>
      </c>
      <c r="W313" s="83">
        <f>SUM(W308:W312)</f>
        <v>733.94</v>
      </c>
    </row>
    <row r="314" spans="1:23" s="109" customFormat="1" ht="15.75">
      <c r="A314" s="12"/>
      <c r="B314" s="82" t="s">
        <v>8</v>
      </c>
      <c r="C314" s="65">
        <f>SUM(C308:C313)</f>
        <v>730</v>
      </c>
      <c r="D314" s="83">
        <f>SUM(D308:D313)</f>
        <v>25.03</v>
      </c>
      <c r="E314" s="83">
        <f>SUM(E308:E313)</f>
        <v>16</v>
      </c>
      <c r="F314" s="83">
        <f>SUM(F308:F313)</f>
        <v>70.16000000000001</v>
      </c>
      <c r="G314" s="83">
        <f>SUM(G308:G313)</f>
        <v>572.53</v>
      </c>
      <c r="H314" s="33"/>
      <c r="I314" s="111" t="s">
        <v>178</v>
      </c>
      <c r="J314" s="70" t="s">
        <v>89</v>
      </c>
      <c r="K314" s="61">
        <v>30</v>
      </c>
      <c r="L314" s="71">
        <v>1.8</v>
      </c>
      <c r="M314" s="69">
        <v>0.3</v>
      </c>
      <c r="N314" s="71">
        <v>12.9</v>
      </c>
      <c r="O314" s="69">
        <v>63</v>
      </c>
      <c r="Q314" s="9"/>
      <c r="R314" s="80"/>
      <c r="S314" s="75"/>
      <c r="T314" s="85"/>
      <c r="U314" s="85"/>
      <c r="V314" s="85"/>
      <c r="W314" s="85"/>
    </row>
    <row r="315" spans="1:23" s="109" customFormat="1" ht="15.75">
      <c r="A315" s="55"/>
      <c r="B315" s="80"/>
      <c r="C315" s="75"/>
      <c r="D315" s="81"/>
      <c r="E315" s="81"/>
      <c r="F315" s="81"/>
      <c r="G315" s="81"/>
      <c r="H315" s="35"/>
      <c r="I315" s="111" t="s">
        <v>178</v>
      </c>
      <c r="J315" s="72" t="s">
        <v>90</v>
      </c>
      <c r="K315" s="73">
        <v>30</v>
      </c>
      <c r="L315" s="74">
        <v>1.8</v>
      </c>
      <c r="M315" s="74">
        <v>0.3</v>
      </c>
      <c r="N315" s="74">
        <v>11.4</v>
      </c>
      <c r="O315" s="74">
        <v>57</v>
      </c>
      <c r="Q315" s="55"/>
      <c r="R315" s="80"/>
      <c r="S315" s="75"/>
      <c r="T315" s="81"/>
      <c r="U315" s="81"/>
      <c r="V315" s="81"/>
      <c r="W315" s="81"/>
    </row>
    <row r="316" spans="1:23" s="109" customFormat="1" ht="15.75">
      <c r="A316" s="55"/>
      <c r="B316" s="80"/>
      <c r="C316" s="75"/>
      <c r="D316" s="81"/>
      <c r="E316" s="81"/>
      <c r="F316" s="81"/>
      <c r="G316" s="81"/>
      <c r="H316" s="35"/>
      <c r="I316" s="12"/>
      <c r="J316" s="82" t="s">
        <v>8</v>
      </c>
      <c r="K316" s="65"/>
      <c r="L316" s="83">
        <f>SUM(L308:L315)</f>
        <v>42.739999999999995</v>
      </c>
      <c r="M316" s="83">
        <f>SUM(M308:M315)</f>
        <v>37.73499999999999</v>
      </c>
      <c r="N316" s="83">
        <f>SUM(N308:N315)</f>
        <v>80.57000000000001</v>
      </c>
      <c r="O316" s="83">
        <f>SUM(O308:O315)</f>
        <v>850.8499999999999</v>
      </c>
      <c r="Q316" s="55"/>
      <c r="R316" s="80"/>
      <c r="S316" s="75"/>
      <c r="T316" s="81"/>
      <c r="U316" s="81"/>
      <c r="V316" s="81"/>
      <c r="W316" s="81"/>
    </row>
    <row r="317" spans="1:23" s="109" customFormat="1" ht="15.75">
      <c r="A317" s="55"/>
      <c r="B317" s="80"/>
      <c r="C317" s="75"/>
      <c r="D317" s="81"/>
      <c r="E317" s="81"/>
      <c r="F317" s="81"/>
      <c r="G317" s="81"/>
      <c r="H317" s="35"/>
      <c r="I317" s="9"/>
      <c r="J317" s="80"/>
      <c r="K317" s="75"/>
      <c r="L317" s="85"/>
      <c r="M317" s="85"/>
      <c r="N317" s="85"/>
      <c r="O317" s="85"/>
      <c r="Q317" s="55"/>
      <c r="R317" s="80"/>
      <c r="S317" s="75"/>
      <c r="T317" s="81"/>
      <c r="U317" s="81"/>
      <c r="V317" s="81"/>
      <c r="W317" s="81"/>
    </row>
    <row r="318" spans="1:23" s="109" customFormat="1" ht="15.75">
      <c r="A318" s="55"/>
      <c r="B318" s="80"/>
      <c r="C318" s="75"/>
      <c r="D318" s="81"/>
      <c r="E318" s="81"/>
      <c r="F318" s="81"/>
      <c r="G318" s="81"/>
      <c r="H318" s="35"/>
      <c r="I318" s="9"/>
      <c r="J318" s="80"/>
      <c r="K318" s="75"/>
      <c r="L318" s="85"/>
      <c r="M318" s="85"/>
      <c r="N318" s="85"/>
      <c r="O318" s="85"/>
      <c r="Q318" s="55"/>
      <c r="R318" s="80"/>
      <c r="S318" s="75"/>
      <c r="T318" s="81"/>
      <c r="U318" s="81"/>
      <c r="V318" s="81"/>
      <c r="W318" s="81"/>
    </row>
    <row r="319" spans="1:23" s="106" customFormat="1" ht="15.75">
      <c r="A319" s="77"/>
      <c r="B319" s="75"/>
      <c r="C319" s="77"/>
      <c r="D319" s="78"/>
      <c r="E319" s="78"/>
      <c r="F319" s="78"/>
      <c r="G319" s="78"/>
      <c r="H319" s="32"/>
      <c r="I319" s="32"/>
      <c r="J319" s="32"/>
      <c r="K319" s="32"/>
      <c r="L319" s="105"/>
      <c r="Q319" s="77"/>
      <c r="R319" s="75"/>
      <c r="S319" s="77"/>
      <c r="T319" s="78"/>
      <c r="U319" s="78"/>
      <c r="V319" s="78"/>
      <c r="W319" s="78"/>
    </row>
    <row r="320" spans="1:23" s="106" customFormat="1" ht="15.75">
      <c r="A320" s="13"/>
      <c r="B320" s="52" t="s">
        <v>75</v>
      </c>
      <c r="C320" s="53"/>
      <c r="D320" s="54"/>
      <c r="E320" s="54"/>
      <c r="F320" s="54"/>
      <c r="G320" s="54"/>
      <c r="H320" s="22"/>
      <c r="I320" s="13"/>
      <c r="J320" s="52" t="s">
        <v>75</v>
      </c>
      <c r="K320" s="53"/>
      <c r="L320" s="54"/>
      <c r="M320" s="54"/>
      <c r="N320" s="54"/>
      <c r="O320" s="54"/>
      <c r="Q320" s="13"/>
      <c r="R320" s="52" t="s">
        <v>75</v>
      </c>
      <c r="S320" s="53"/>
      <c r="T320" s="54"/>
      <c r="U320" s="54"/>
      <c r="V320" s="54"/>
      <c r="W320" s="54"/>
    </row>
    <row r="321" spans="1:23" s="106" customFormat="1" ht="15.75">
      <c r="A321" s="13"/>
      <c r="B321" s="52" t="s">
        <v>80</v>
      </c>
      <c r="C321" s="53"/>
      <c r="D321" s="89"/>
      <c r="E321" s="89"/>
      <c r="F321" s="89"/>
      <c r="G321" s="89"/>
      <c r="H321" s="33"/>
      <c r="I321" s="13"/>
      <c r="J321" s="52" t="s">
        <v>80</v>
      </c>
      <c r="K321" s="53"/>
      <c r="L321" s="54"/>
      <c r="M321" s="54"/>
      <c r="N321" s="54"/>
      <c r="O321" s="54"/>
      <c r="Q321" s="13"/>
      <c r="R321" s="52" t="s">
        <v>80</v>
      </c>
      <c r="S321" s="53"/>
      <c r="T321" s="89"/>
      <c r="U321" s="89"/>
      <c r="V321" s="89"/>
      <c r="W321" s="89"/>
    </row>
    <row r="322" spans="1:23" s="109" customFormat="1" ht="16.5" thickBot="1">
      <c r="A322" s="13"/>
      <c r="B322" s="56" t="s">
        <v>154</v>
      </c>
      <c r="C322" s="53"/>
      <c r="D322" s="54"/>
      <c r="E322" s="54"/>
      <c r="F322" s="54"/>
      <c r="G322" s="54"/>
      <c r="H322" s="33"/>
      <c r="I322" s="13"/>
      <c r="J322" s="56" t="s">
        <v>154</v>
      </c>
      <c r="K322" s="53"/>
      <c r="L322" s="54"/>
      <c r="M322" s="54"/>
      <c r="N322" s="54"/>
      <c r="O322" s="54"/>
      <c r="Q322" s="13"/>
      <c r="R322" s="56" t="s">
        <v>154</v>
      </c>
      <c r="S322" s="53"/>
      <c r="T322" s="54"/>
      <c r="U322" s="54"/>
      <c r="V322" s="54"/>
      <c r="W322" s="54"/>
    </row>
    <row r="323" spans="1:23" s="109" customFormat="1" ht="15.75">
      <c r="A323" s="522" t="s">
        <v>22</v>
      </c>
      <c r="B323" s="503" t="s">
        <v>23</v>
      </c>
      <c r="C323" s="483" t="s">
        <v>24</v>
      </c>
      <c r="D323" s="487" t="s">
        <v>25</v>
      </c>
      <c r="E323" s="488"/>
      <c r="F323" s="489"/>
      <c r="G323" s="505" t="s">
        <v>26</v>
      </c>
      <c r="H323" s="33"/>
      <c r="I323" s="522" t="s">
        <v>22</v>
      </c>
      <c r="J323" s="503" t="s">
        <v>23</v>
      </c>
      <c r="K323" s="483" t="s">
        <v>24</v>
      </c>
      <c r="L323" s="487" t="s">
        <v>25</v>
      </c>
      <c r="M323" s="488"/>
      <c r="N323" s="489"/>
      <c r="O323" s="505" t="s">
        <v>26</v>
      </c>
      <c r="Q323" s="522" t="s">
        <v>22</v>
      </c>
      <c r="R323" s="503" t="s">
        <v>23</v>
      </c>
      <c r="S323" s="483" t="s">
        <v>24</v>
      </c>
      <c r="T323" s="487" t="s">
        <v>25</v>
      </c>
      <c r="U323" s="488"/>
      <c r="V323" s="489"/>
      <c r="W323" s="505" t="s">
        <v>26</v>
      </c>
    </row>
    <row r="324" spans="1:23" s="106" customFormat="1" ht="27.75" customHeight="1" thickBot="1">
      <c r="A324" s="523"/>
      <c r="B324" s="504"/>
      <c r="C324" s="484"/>
      <c r="D324" s="59" t="s">
        <v>27</v>
      </c>
      <c r="E324" s="59" t="s">
        <v>28</v>
      </c>
      <c r="F324" s="60" t="s">
        <v>29</v>
      </c>
      <c r="G324" s="506"/>
      <c r="H324" s="33"/>
      <c r="I324" s="523"/>
      <c r="J324" s="504"/>
      <c r="K324" s="484"/>
      <c r="L324" s="59" t="s">
        <v>27</v>
      </c>
      <c r="M324" s="59" t="s">
        <v>28</v>
      </c>
      <c r="N324" s="60" t="s">
        <v>29</v>
      </c>
      <c r="O324" s="506"/>
      <c r="Q324" s="523"/>
      <c r="R324" s="504"/>
      <c r="S324" s="484"/>
      <c r="T324" s="59" t="s">
        <v>27</v>
      </c>
      <c r="U324" s="59" t="s">
        <v>28</v>
      </c>
      <c r="V324" s="60" t="s">
        <v>29</v>
      </c>
      <c r="W324" s="506"/>
    </row>
    <row r="325" spans="1:23" s="106" customFormat="1" ht="15.75" thickBot="1">
      <c r="A325" s="112">
        <v>1</v>
      </c>
      <c r="B325" s="98">
        <v>2</v>
      </c>
      <c r="C325" s="98">
        <v>3</v>
      </c>
      <c r="D325" s="98">
        <v>4</v>
      </c>
      <c r="E325" s="98">
        <v>5</v>
      </c>
      <c r="F325" s="98">
        <v>6</v>
      </c>
      <c r="G325" s="99">
        <v>7</v>
      </c>
      <c r="H325" s="33"/>
      <c r="I325" s="112">
        <v>1</v>
      </c>
      <c r="J325" s="98">
        <v>2</v>
      </c>
      <c r="K325" s="98">
        <v>3</v>
      </c>
      <c r="L325" s="98">
        <v>4</v>
      </c>
      <c r="M325" s="98">
        <v>5</v>
      </c>
      <c r="N325" s="98">
        <v>6</v>
      </c>
      <c r="O325" s="99">
        <v>7</v>
      </c>
      <c r="Q325" s="112">
        <v>1</v>
      </c>
      <c r="R325" s="98">
        <v>2</v>
      </c>
      <c r="S325" s="98">
        <v>3</v>
      </c>
      <c r="T325" s="98">
        <v>4</v>
      </c>
      <c r="U325" s="98">
        <v>5</v>
      </c>
      <c r="V325" s="98">
        <v>6</v>
      </c>
      <c r="W325" s="99">
        <v>7</v>
      </c>
    </row>
    <row r="326" spans="1:23" s="106" customFormat="1" ht="15.75">
      <c r="A326" s="14"/>
      <c r="B326" s="62" t="s">
        <v>81</v>
      </c>
      <c r="C326" s="63"/>
      <c r="D326" s="64"/>
      <c r="E326" s="64"/>
      <c r="F326" s="64"/>
      <c r="G326" s="64"/>
      <c r="H326" s="33"/>
      <c r="I326" s="14"/>
      <c r="J326" s="62" t="s">
        <v>81</v>
      </c>
      <c r="K326" s="63"/>
      <c r="L326" s="64"/>
      <c r="M326" s="64"/>
      <c r="N326" s="64"/>
      <c r="O326" s="64"/>
      <c r="Q326" s="14"/>
      <c r="R326" s="62" t="s">
        <v>81</v>
      </c>
      <c r="S326" s="63"/>
      <c r="T326" s="64"/>
      <c r="U326" s="64"/>
      <c r="V326" s="64"/>
      <c r="W326" s="64"/>
    </row>
    <row r="327" spans="1:23" s="106" customFormat="1" ht="15.75">
      <c r="A327" s="11"/>
      <c r="B327" s="65" t="s">
        <v>10</v>
      </c>
      <c r="C327" s="61"/>
      <c r="D327" s="66"/>
      <c r="E327" s="66"/>
      <c r="F327" s="66"/>
      <c r="G327" s="67"/>
      <c r="H327" s="35"/>
      <c r="I327" s="11"/>
      <c r="J327" s="65" t="s">
        <v>88</v>
      </c>
      <c r="K327" s="61"/>
      <c r="L327" s="66"/>
      <c r="M327" s="66"/>
      <c r="N327" s="66"/>
      <c r="O327" s="67"/>
      <c r="Q327" s="11"/>
      <c r="R327" s="65" t="s">
        <v>157</v>
      </c>
      <c r="S327" s="61"/>
      <c r="T327" s="66"/>
      <c r="U327" s="66"/>
      <c r="V327" s="66"/>
      <c r="W327" s="67"/>
    </row>
    <row r="328" spans="1:23" s="106" customFormat="1" ht="31.5">
      <c r="A328" s="125" t="s">
        <v>198</v>
      </c>
      <c r="B328" s="68" t="s">
        <v>233</v>
      </c>
      <c r="C328" s="61">
        <v>100</v>
      </c>
      <c r="D328" s="69">
        <v>1.5</v>
      </c>
      <c r="E328" s="69">
        <v>0.5</v>
      </c>
      <c r="F328" s="69">
        <v>21.96</v>
      </c>
      <c r="G328" s="69">
        <v>93</v>
      </c>
      <c r="H328" s="22"/>
      <c r="I328" s="111" t="s">
        <v>235</v>
      </c>
      <c r="J328" s="151" t="s">
        <v>278</v>
      </c>
      <c r="K328" s="61">
        <v>100</v>
      </c>
      <c r="L328" s="69">
        <v>2.59</v>
      </c>
      <c r="M328" s="69">
        <v>6.22</v>
      </c>
      <c r="N328" s="69">
        <v>22.15</v>
      </c>
      <c r="O328" s="69">
        <v>155</v>
      </c>
      <c r="Q328" s="111" t="s">
        <v>184</v>
      </c>
      <c r="R328" s="68" t="s">
        <v>51</v>
      </c>
      <c r="S328" s="61" t="s">
        <v>216</v>
      </c>
      <c r="T328" s="69">
        <v>4.8</v>
      </c>
      <c r="U328" s="69">
        <v>4</v>
      </c>
      <c r="V328" s="69">
        <v>0.3</v>
      </c>
      <c r="W328" s="69">
        <v>56.6</v>
      </c>
    </row>
    <row r="329" spans="1:23" s="106" customFormat="1" ht="31.5">
      <c r="A329" s="125" t="s">
        <v>235</v>
      </c>
      <c r="B329" s="151" t="s">
        <v>234</v>
      </c>
      <c r="C329" s="61">
        <v>100</v>
      </c>
      <c r="D329" s="71">
        <v>2.59</v>
      </c>
      <c r="E329" s="69">
        <v>6.22</v>
      </c>
      <c r="F329" s="71">
        <v>22.15</v>
      </c>
      <c r="G329" s="69">
        <v>155</v>
      </c>
      <c r="H329" s="21"/>
      <c r="I329" s="111" t="s">
        <v>304</v>
      </c>
      <c r="J329" s="113" t="s">
        <v>101</v>
      </c>
      <c r="K329" s="61" t="s">
        <v>252</v>
      </c>
      <c r="L329" s="69">
        <v>10.8</v>
      </c>
      <c r="M329" s="69">
        <v>5.4</v>
      </c>
      <c r="N329" s="69">
        <v>17.4</v>
      </c>
      <c r="O329" s="69">
        <v>151.25</v>
      </c>
      <c r="Q329" s="111" t="s">
        <v>65</v>
      </c>
      <c r="R329" s="151" t="s">
        <v>215</v>
      </c>
      <c r="S329" s="61">
        <v>200</v>
      </c>
      <c r="T329" s="69">
        <v>10.53</v>
      </c>
      <c r="U329" s="69">
        <v>9.6</v>
      </c>
      <c r="V329" s="69">
        <v>38.13</v>
      </c>
      <c r="W329" s="69">
        <v>280.8</v>
      </c>
    </row>
    <row r="330" spans="1:23" s="106" customFormat="1" ht="14.25" customHeight="1">
      <c r="A330" s="111" t="s">
        <v>178</v>
      </c>
      <c r="B330" s="68" t="s">
        <v>167</v>
      </c>
      <c r="C330" s="61">
        <v>100</v>
      </c>
      <c r="D330" s="69">
        <v>4.18</v>
      </c>
      <c r="E330" s="69">
        <v>4.95</v>
      </c>
      <c r="F330" s="69">
        <v>23.66</v>
      </c>
      <c r="G330" s="69">
        <v>152.22</v>
      </c>
      <c r="H330" s="33"/>
      <c r="I330" s="111" t="s">
        <v>188</v>
      </c>
      <c r="J330" s="70" t="s">
        <v>187</v>
      </c>
      <c r="K330" s="61">
        <v>100</v>
      </c>
      <c r="L330" s="69">
        <v>8.4</v>
      </c>
      <c r="M330" s="69">
        <v>7.95</v>
      </c>
      <c r="N330" s="69">
        <v>6.35</v>
      </c>
      <c r="O330" s="69">
        <v>130.6</v>
      </c>
      <c r="Q330" s="111" t="s">
        <v>184</v>
      </c>
      <c r="R330" s="68" t="s">
        <v>214</v>
      </c>
      <c r="S330" s="61" t="s">
        <v>7</v>
      </c>
      <c r="T330" s="69">
        <v>0</v>
      </c>
      <c r="U330" s="71">
        <v>0</v>
      </c>
      <c r="V330" s="71">
        <v>6.7</v>
      </c>
      <c r="W330" s="69">
        <v>27.9</v>
      </c>
    </row>
    <row r="331" spans="1:23" s="106" customFormat="1" ht="14.25" customHeight="1">
      <c r="A331" s="111" t="s">
        <v>236</v>
      </c>
      <c r="B331" s="68" t="s">
        <v>82</v>
      </c>
      <c r="C331" s="61">
        <v>200</v>
      </c>
      <c r="D331" s="69">
        <v>3.73</v>
      </c>
      <c r="E331" s="69">
        <v>10</v>
      </c>
      <c r="F331" s="69">
        <v>18.13</v>
      </c>
      <c r="G331" s="69">
        <v>178.93</v>
      </c>
      <c r="H331" s="21"/>
      <c r="I331" s="111" t="s">
        <v>232</v>
      </c>
      <c r="J331" s="68" t="s">
        <v>43</v>
      </c>
      <c r="K331" s="61">
        <v>200</v>
      </c>
      <c r="L331" s="69">
        <v>4.1</v>
      </c>
      <c r="M331" s="69">
        <v>8</v>
      </c>
      <c r="N331" s="69">
        <v>26.26</v>
      </c>
      <c r="O331" s="69">
        <v>194.4</v>
      </c>
      <c r="Q331" s="111" t="s">
        <v>178</v>
      </c>
      <c r="R331" s="72" t="s">
        <v>1</v>
      </c>
      <c r="S331" s="73">
        <v>30</v>
      </c>
      <c r="T331" s="71">
        <v>1.8</v>
      </c>
      <c r="U331" s="69">
        <v>0.3</v>
      </c>
      <c r="V331" s="71">
        <v>12.9</v>
      </c>
      <c r="W331" s="69">
        <v>63</v>
      </c>
    </row>
    <row r="332" spans="1:23" s="106" customFormat="1" ht="15" customHeight="1">
      <c r="A332" s="111" t="s">
        <v>237</v>
      </c>
      <c r="B332" s="68" t="s">
        <v>34</v>
      </c>
      <c r="C332" s="61" t="s">
        <v>7</v>
      </c>
      <c r="D332" s="69">
        <v>0.3</v>
      </c>
      <c r="E332" s="69">
        <v>0.02</v>
      </c>
      <c r="F332" s="71">
        <v>6.7</v>
      </c>
      <c r="G332" s="69">
        <v>27.9</v>
      </c>
      <c r="H332" s="22"/>
      <c r="I332" s="111" t="s">
        <v>305</v>
      </c>
      <c r="J332" s="68" t="s">
        <v>269</v>
      </c>
      <c r="K332" s="61">
        <v>200</v>
      </c>
      <c r="L332" s="69">
        <v>0.2</v>
      </c>
      <c r="M332" s="69">
        <v>0.1</v>
      </c>
      <c r="N332" s="71">
        <v>10.2</v>
      </c>
      <c r="O332" s="69">
        <v>42.6</v>
      </c>
      <c r="Q332" s="12"/>
      <c r="R332" s="82" t="s">
        <v>8</v>
      </c>
      <c r="S332" s="65">
        <v>490</v>
      </c>
      <c r="T332" s="83">
        <f>SUM(T328:T331)</f>
        <v>17.13</v>
      </c>
      <c r="U332" s="83">
        <f>SUM(U328:U331)</f>
        <v>13.9</v>
      </c>
      <c r="V332" s="83">
        <f>SUM(V328:V331)</f>
        <v>58.03</v>
      </c>
      <c r="W332" s="83">
        <f>SUM(W328:W331)</f>
        <v>428.3</v>
      </c>
    </row>
    <row r="333" spans="1:23" s="106" customFormat="1" ht="14.25" customHeight="1">
      <c r="A333" s="111" t="s">
        <v>178</v>
      </c>
      <c r="B333" s="72" t="s">
        <v>1</v>
      </c>
      <c r="C333" s="73">
        <v>30</v>
      </c>
      <c r="D333" s="71">
        <v>1.8</v>
      </c>
      <c r="E333" s="69">
        <v>0.3</v>
      </c>
      <c r="F333" s="71">
        <v>12.9</v>
      </c>
      <c r="G333" s="69">
        <v>63</v>
      </c>
      <c r="H333" s="33"/>
      <c r="I333" s="111" t="s">
        <v>178</v>
      </c>
      <c r="J333" s="70" t="s">
        <v>89</v>
      </c>
      <c r="K333" s="61">
        <v>30</v>
      </c>
      <c r="L333" s="71">
        <v>1.8</v>
      </c>
      <c r="M333" s="69">
        <v>0.3</v>
      </c>
      <c r="N333" s="71">
        <v>12.9</v>
      </c>
      <c r="O333" s="69">
        <v>63</v>
      </c>
      <c r="Q333" s="9"/>
      <c r="R333" s="80"/>
      <c r="S333" s="75"/>
      <c r="T333" s="85"/>
      <c r="U333" s="85"/>
      <c r="V333" s="85"/>
      <c r="W333" s="81"/>
    </row>
    <row r="334" spans="1:23" s="106" customFormat="1" ht="14.25" customHeight="1">
      <c r="A334" s="12"/>
      <c r="B334" s="82" t="s">
        <v>8</v>
      </c>
      <c r="C334" s="65">
        <v>737</v>
      </c>
      <c r="D334" s="83">
        <f>SUM(D328:D333)</f>
        <v>14.100000000000001</v>
      </c>
      <c r="E334" s="83">
        <f>SUM(E328:E333)</f>
        <v>21.990000000000002</v>
      </c>
      <c r="F334" s="83">
        <f>SUM(F328:F333)</f>
        <v>105.5</v>
      </c>
      <c r="G334" s="83">
        <f>SUM(G328:G333)</f>
        <v>670.0500000000001</v>
      </c>
      <c r="H334" s="33"/>
      <c r="I334" s="111" t="s">
        <v>178</v>
      </c>
      <c r="J334" s="72" t="s">
        <v>90</v>
      </c>
      <c r="K334" s="73">
        <v>30</v>
      </c>
      <c r="L334" s="74">
        <v>1.8</v>
      </c>
      <c r="M334" s="74">
        <v>0.3</v>
      </c>
      <c r="N334" s="74">
        <v>11.4</v>
      </c>
      <c r="O334" s="74">
        <v>57</v>
      </c>
      <c r="Q334" s="9"/>
      <c r="R334" s="80"/>
      <c r="S334" s="75"/>
      <c r="T334" s="85"/>
      <c r="U334" s="85"/>
      <c r="V334" s="85"/>
      <c r="W334" s="81"/>
    </row>
    <row r="335" spans="1:23" s="106" customFormat="1" ht="17.25" customHeight="1">
      <c r="A335" s="77"/>
      <c r="B335" s="80"/>
      <c r="C335" s="77"/>
      <c r="D335" s="89"/>
      <c r="E335" s="89"/>
      <c r="F335" s="89"/>
      <c r="G335" s="89"/>
      <c r="H335" s="37"/>
      <c r="I335" s="12"/>
      <c r="J335" s="82" t="s">
        <v>8</v>
      </c>
      <c r="K335" s="65"/>
      <c r="L335" s="83">
        <f>SUM(L328:L334)</f>
        <v>29.69</v>
      </c>
      <c r="M335" s="83">
        <f>SUM(M328:M334)</f>
        <v>28.270000000000003</v>
      </c>
      <c r="N335" s="83">
        <f>SUM(N328:N334)</f>
        <v>106.66000000000001</v>
      </c>
      <c r="O335" s="83">
        <f>SUM(O328:O334)</f>
        <v>793.85</v>
      </c>
      <c r="Q335" s="77"/>
      <c r="R335" s="80"/>
      <c r="S335" s="77"/>
      <c r="T335" s="89"/>
      <c r="U335" s="89"/>
      <c r="V335" s="89"/>
      <c r="W335" s="89"/>
    </row>
    <row r="336" spans="1:23" s="106" customFormat="1" ht="14.25" customHeight="1">
      <c r="A336" s="57"/>
      <c r="B336" s="76"/>
      <c r="C336" s="76"/>
      <c r="D336" s="90"/>
      <c r="E336" s="90"/>
      <c r="F336" s="90"/>
      <c r="G336" s="90"/>
      <c r="H336" s="27"/>
      <c r="I336" s="27"/>
      <c r="J336" s="27"/>
      <c r="K336" s="27"/>
      <c r="L336" s="105"/>
      <c r="Q336" s="57"/>
      <c r="R336" s="76"/>
      <c r="S336" s="76"/>
      <c r="T336" s="90"/>
      <c r="U336" s="90"/>
      <c r="V336" s="90"/>
      <c r="W336" s="90"/>
    </row>
    <row r="337" spans="1:23" s="106" customFormat="1" ht="14.25" customHeight="1">
      <c r="A337" s="57"/>
      <c r="B337" s="76"/>
      <c r="C337" s="76"/>
      <c r="D337" s="90"/>
      <c r="E337" s="90"/>
      <c r="F337" s="90"/>
      <c r="G337" s="90"/>
      <c r="H337" s="38"/>
      <c r="I337" s="38"/>
      <c r="J337" s="38"/>
      <c r="K337" s="38"/>
      <c r="L337" s="142"/>
      <c r="M337" s="142"/>
      <c r="N337" s="142"/>
      <c r="O337" s="142"/>
      <c r="Q337" s="57"/>
      <c r="R337" s="76"/>
      <c r="S337" s="76"/>
      <c r="T337" s="90"/>
      <c r="U337" s="90"/>
      <c r="V337" s="90"/>
      <c r="W337" s="90"/>
    </row>
    <row r="338" spans="1:23" s="106" customFormat="1" ht="14.25" customHeight="1">
      <c r="A338" s="13"/>
      <c r="B338" s="52" t="s">
        <v>75</v>
      </c>
      <c r="C338" s="53"/>
      <c r="D338" s="54"/>
      <c r="E338" s="54"/>
      <c r="F338" s="54"/>
      <c r="G338" s="54"/>
      <c r="H338" s="29"/>
      <c r="I338" s="13"/>
      <c r="J338" s="52" t="s">
        <v>75</v>
      </c>
      <c r="K338" s="53"/>
      <c r="L338" s="54"/>
      <c r="M338" s="54"/>
      <c r="N338" s="54"/>
      <c r="O338" s="54"/>
      <c r="Q338" s="13"/>
      <c r="R338" s="52" t="s">
        <v>75</v>
      </c>
      <c r="S338" s="53"/>
      <c r="T338" s="54"/>
      <c r="U338" s="54"/>
      <c r="V338" s="54"/>
      <c r="W338" s="54"/>
    </row>
    <row r="339" spans="1:23" s="106" customFormat="1" ht="15.75" customHeight="1">
      <c r="A339" s="13"/>
      <c r="B339" s="52" t="s">
        <v>83</v>
      </c>
      <c r="C339" s="53"/>
      <c r="D339" s="54"/>
      <c r="E339" s="54"/>
      <c r="F339" s="54"/>
      <c r="G339" s="54"/>
      <c r="H339" s="32"/>
      <c r="I339" s="13"/>
      <c r="J339" s="52" t="s">
        <v>83</v>
      </c>
      <c r="K339" s="53"/>
      <c r="L339" s="54"/>
      <c r="M339" s="54"/>
      <c r="N339" s="54"/>
      <c r="O339" s="54"/>
      <c r="Q339" s="13"/>
      <c r="R339" s="52" t="s">
        <v>83</v>
      </c>
      <c r="S339" s="53"/>
      <c r="T339" s="54"/>
      <c r="U339" s="54"/>
      <c r="V339" s="54"/>
      <c r="W339" s="54"/>
    </row>
    <row r="340" spans="1:23" s="106" customFormat="1" ht="15" customHeight="1" thickBot="1">
      <c r="A340" s="13"/>
      <c r="B340" s="56" t="s">
        <v>154</v>
      </c>
      <c r="C340" s="53"/>
      <c r="D340" s="54"/>
      <c r="E340" s="54"/>
      <c r="F340" s="54"/>
      <c r="G340" s="54"/>
      <c r="H340" s="33"/>
      <c r="I340" s="13"/>
      <c r="J340" s="56" t="s">
        <v>154</v>
      </c>
      <c r="K340" s="53"/>
      <c r="L340" s="54"/>
      <c r="M340" s="54"/>
      <c r="N340" s="54"/>
      <c r="O340" s="54"/>
      <c r="Q340" s="13"/>
      <c r="R340" s="56" t="s">
        <v>154</v>
      </c>
      <c r="S340" s="53"/>
      <c r="T340" s="54"/>
      <c r="U340" s="54"/>
      <c r="V340" s="54"/>
      <c r="W340" s="54"/>
    </row>
    <row r="341" spans="1:23" s="106" customFormat="1" ht="14.25" customHeight="1">
      <c r="A341" s="522" t="s">
        <v>22</v>
      </c>
      <c r="B341" s="503" t="s">
        <v>23</v>
      </c>
      <c r="C341" s="483" t="s">
        <v>24</v>
      </c>
      <c r="D341" s="487" t="s">
        <v>25</v>
      </c>
      <c r="E341" s="488"/>
      <c r="F341" s="489"/>
      <c r="G341" s="505" t="s">
        <v>26</v>
      </c>
      <c r="H341" s="22"/>
      <c r="I341" s="522" t="s">
        <v>22</v>
      </c>
      <c r="J341" s="503" t="s">
        <v>23</v>
      </c>
      <c r="K341" s="483" t="s">
        <v>24</v>
      </c>
      <c r="L341" s="487" t="s">
        <v>25</v>
      </c>
      <c r="M341" s="488"/>
      <c r="N341" s="489"/>
      <c r="O341" s="505" t="s">
        <v>26</v>
      </c>
      <c r="Q341" s="522" t="s">
        <v>22</v>
      </c>
      <c r="R341" s="503" t="s">
        <v>23</v>
      </c>
      <c r="S341" s="483" t="s">
        <v>24</v>
      </c>
      <c r="T341" s="487" t="s">
        <v>25</v>
      </c>
      <c r="U341" s="488"/>
      <c r="V341" s="489"/>
      <c r="W341" s="505" t="s">
        <v>26</v>
      </c>
    </row>
    <row r="342" spans="1:23" s="106" customFormat="1" ht="15" customHeight="1" thickBot="1">
      <c r="A342" s="523"/>
      <c r="B342" s="504"/>
      <c r="C342" s="484"/>
      <c r="D342" s="59" t="s">
        <v>27</v>
      </c>
      <c r="E342" s="59" t="s">
        <v>28</v>
      </c>
      <c r="F342" s="60" t="s">
        <v>29</v>
      </c>
      <c r="G342" s="506"/>
      <c r="H342" s="22"/>
      <c r="I342" s="523"/>
      <c r="J342" s="504"/>
      <c r="K342" s="484"/>
      <c r="L342" s="59" t="s">
        <v>27</v>
      </c>
      <c r="M342" s="59" t="s">
        <v>28</v>
      </c>
      <c r="N342" s="60" t="s">
        <v>29</v>
      </c>
      <c r="O342" s="506"/>
      <c r="Q342" s="523"/>
      <c r="R342" s="504"/>
      <c r="S342" s="484"/>
      <c r="T342" s="59" t="s">
        <v>27</v>
      </c>
      <c r="U342" s="59" t="s">
        <v>28</v>
      </c>
      <c r="V342" s="60" t="s">
        <v>29</v>
      </c>
      <c r="W342" s="506"/>
    </row>
    <row r="343" spans="1:23" s="106" customFormat="1" ht="15.75" thickBot="1">
      <c r="A343" s="112">
        <v>1</v>
      </c>
      <c r="B343" s="98">
        <v>2</v>
      </c>
      <c r="C343" s="98">
        <v>3</v>
      </c>
      <c r="D343" s="98">
        <v>4</v>
      </c>
      <c r="E343" s="98">
        <v>5</v>
      </c>
      <c r="F343" s="98">
        <v>6</v>
      </c>
      <c r="G343" s="99">
        <v>7</v>
      </c>
      <c r="H343" s="22"/>
      <c r="I343" s="112">
        <v>1</v>
      </c>
      <c r="J343" s="98">
        <v>2</v>
      </c>
      <c r="K343" s="98">
        <v>3</v>
      </c>
      <c r="L343" s="98">
        <v>4</v>
      </c>
      <c r="M343" s="98">
        <v>5</v>
      </c>
      <c r="N343" s="98">
        <v>6</v>
      </c>
      <c r="O343" s="99">
        <v>7</v>
      </c>
      <c r="Q343" s="112">
        <v>1</v>
      </c>
      <c r="R343" s="98">
        <v>2</v>
      </c>
      <c r="S343" s="98">
        <v>3</v>
      </c>
      <c r="T343" s="98">
        <v>4</v>
      </c>
      <c r="U343" s="98">
        <v>5</v>
      </c>
      <c r="V343" s="98">
        <v>6</v>
      </c>
      <c r="W343" s="99">
        <v>7</v>
      </c>
    </row>
    <row r="344" spans="1:23" s="106" customFormat="1" ht="15.75">
      <c r="A344" s="14"/>
      <c r="B344" s="62" t="s">
        <v>84</v>
      </c>
      <c r="C344" s="63"/>
      <c r="D344" s="64"/>
      <c r="E344" s="64"/>
      <c r="F344" s="64"/>
      <c r="G344" s="64"/>
      <c r="H344" s="22"/>
      <c r="I344" s="14"/>
      <c r="J344" s="62" t="s">
        <v>84</v>
      </c>
      <c r="K344" s="63"/>
      <c r="L344" s="64"/>
      <c r="M344" s="64"/>
      <c r="N344" s="64"/>
      <c r="O344" s="64"/>
      <c r="Q344" s="14"/>
      <c r="R344" s="62" t="s">
        <v>84</v>
      </c>
      <c r="S344" s="63"/>
      <c r="T344" s="64"/>
      <c r="U344" s="64"/>
      <c r="V344" s="64"/>
      <c r="W344" s="64"/>
    </row>
    <row r="345" spans="1:23" s="106" customFormat="1" ht="12.75" customHeight="1">
      <c r="A345" s="11"/>
      <c r="B345" s="65" t="s">
        <v>10</v>
      </c>
      <c r="C345" s="61"/>
      <c r="D345" s="66"/>
      <c r="E345" s="66"/>
      <c r="F345" s="66"/>
      <c r="G345" s="67"/>
      <c r="H345" s="22"/>
      <c r="I345" s="11"/>
      <c r="J345" s="65" t="s">
        <v>88</v>
      </c>
      <c r="K345" s="61"/>
      <c r="L345" s="66"/>
      <c r="M345" s="66"/>
      <c r="N345" s="66"/>
      <c r="O345" s="67"/>
      <c r="Q345" s="11"/>
      <c r="R345" s="65" t="s">
        <v>157</v>
      </c>
      <c r="S345" s="61"/>
      <c r="T345" s="66"/>
      <c r="U345" s="66"/>
      <c r="V345" s="66"/>
      <c r="W345" s="67"/>
    </row>
    <row r="346" spans="1:23" s="106" customFormat="1" ht="15.75">
      <c r="A346" s="111"/>
      <c r="B346" s="68" t="s">
        <v>159</v>
      </c>
      <c r="C346" s="61">
        <v>30</v>
      </c>
      <c r="D346" s="69">
        <v>0.96</v>
      </c>
      <c r="E346" s="69">
        <v>0</v>
      </c>
      <c r="F346" s="69">
        <v>19.53</v>
      </c>
      <c r="G346" s="69">
        <v>96.76</v>
      </c>
      <c r="H346" s="22"/>
      <c r="I346" s="125" t="s">
        <v>341</v>
      </c>
      <c r="J346" s="68" t="s">
        <v>342</v>
      </c>
      <c r="K346" s="61">
        <v>100</v>
      </c>
      <c r="L346" s="71">
        <v>1.25</v>
      </c>
      <c r="M346" s="69">
        <v>7.52</v>
      </c>
      <c r="N346" s="71">
        <v>6.75</v>
      </c>
      <c r="O346" s="69">
        <v>111.87</v>
      </c>
      <c r="Q346" s="125" t="s">
        <v>225</v>
      </c>
      <c r="R346" s="68" t="s">
        <v>158</v>
      </c>
      <c r="S346" s="61">
        <v>100</v>
      </c>
      <c r="T346" s="69">
        <v>0.8</v>
      </c>
      <c r="U346" s="69">
        <v>0.4</v>
      </c>
      <c r="V346" s="69">
        <v>8.1</v>
      </c>
      <c r="W346" s="69">
        <v>47</v>
      </c>
    </row>
    <row r="347" spans="1:23" s="107" customFormat="1" ht="15.75">
      <c r="A347" s="111" t="s">
        <v>162</v>
      </c>
      <c r="B347" s="68" t="s">
        <v>238</v>
      </c>
      <c r="C347" s="61">
        <v>200</v>
      </c>
      <c r="D347" s="69">
        <v>21.06</v>
      </c>
      <c r="E347" s="69">
        <v>29.06</v>
      </c>
      <c r="F347" s="69">
        <v>16.29</v>
      </c>
      <c r="G347" s="69">
        <v>426.66</v>
      </c>
      <c r="H347" s="32"/>
      <c r="I347" s="152" t="s">
        <v>322</v>
      </c>
      <c r="J347" s="68" t="s">
        <v>307</v>
      </c>
      <c r="K347" s="61">
        <v>200</v>
      </c>
      <c r="L347" s="69">
        <v>2.37</v>
      </c>
      <c r="M347" s="69">
        <v>2.625</v>
      </c>
      <c r="N347" s="69">
        <v>16.5</v>
      </c>
      <c r="O347" s="69">
        <v>148.25</v>
      </c>
      <c r="Q347" s="111" t="s">
        <v>227</v>
      </c>
      <c r="R347" s="68" t="s">
        <v>226</v>
      </c>
      <c r="S347" s="61" t="s">
        <v>155</v>
      </c>
      <c r="T347" s="69">
        <v>40.95</v>
      </c>
      <c r="U347" s="69">
        <v>12.15</v>
      </c>
      <c r="V347" s="69">
        <v>49.8</v>
      </c>
      <c r="W347" s="69">
        <v>471.9</v>
      </c>
    </row>
    <row r="348" spans="1:23" s="106" customFormat="1" ht="15.75">
      <c r="A348" s="111" t="s">
        <v>240</v>
      </c>
      <c r="B348" s="68" t="s">
        <v>239</v>
      </c>
      <c r="C348" s="61">
        <v>30</v>
      </c>
      <c r="D348" s="71">
        <v>0.7</v>
      </c>
      <c r="E348" s="71">
        <v>4.5</v>
      </c>
      <c r="F348" s="71">
        <v>0.9</v>
      </c>
      <c r="G348" s="69">
        <v>47.4</v>
      </c>
      <c r="H348" s="21"/>
      <c r="I348" s="111"/>
      <c r="J348" s="70" t="s">
        <v>260</v>
      </c>
      <c r="K348" s="61">
        <v>25</v>
      </c>
      <c r="L348" s="69">
        <v>6.8</v>
      </c>
      <c r="M348" s="69">
        <v>4.8</v>
      </c>
      <c r="N348" s="71">
        <v>0</v>
      </c>
      <c r="O348" s="69">
        <v>70</v>
      </c>
      <c r="Q348" s="111" t="s">
        <v>184</v>
      </c>
      <c r="R348" s="68" t="s">
        <v>228</v>
      </c>
      <c r="S348" s="61">
        <v>200</v>
      </c>
      <c r="T348" s="69">
        <v>0.2</v>
      </c>
      <c r="U348" s="69">
        <v>0</v>
      </c>
      <c r="V348" s="69">
        <v>6.5</v>
      </c>
      <c r="W348" s="69">
        <v>26.8</v>
      </c>
    </row>
    <row r="349" spans="1:23" s="106" customFormat="1" ht="15.75">
      <c r="A349" s="111" t="s">
        <v>163</v>
      </c>
      <c r="B349" s="68" t="s">
        <v>164</v>
      </c>
      <c r="C349" s="61">
        <v>200</v>
      </c>
      <c r="D349" s="69">
        <v>0.68</v>
      </c>
      <c r="E349" s="71">
        <v>0.3</v>
      </c>
      <c r="F349" s="71">
        <v>20.7</v>
      </c>
      <c r="G349" s="69">
        <v>88.2</v>
      </c>
      <c r="H349" s="33"/>
      <c r="I349" s="111" t="s">
        <v>230</v>
      </c>
      <c r="J349" s="70" t="s">
        <v>231</v>
      </c>
      <c r="K349" s="61">
        <v>100</v>
      </c>
      <c r="L349" s="71">
        <v>17.6</v>
      </c>
      <c r="M349" s="71">
        <v>6.8</v>
      </c>
      <c r="N349" s="71">
        <v>8.6</v>
      </c>
      <c r="O349" s="69">
        <v>165</v>
      </c>
      <c r="Q349" s="111" t="s">
        <v>178</v>
      </c>
      <c r="R349" s="72" t="s">
        <v>1</v>
      </c>
      <c r="S349" s="73">
        <v>30</v>
      </c>
      <c r="T349" s="71">
        <v>1.8</v>
      </c>
      <c r="U349" s="69">
        <v>0.3</v>
      </c>
      <c r="V349" s="71">
        <v>12.9</v>
      </c>
      <c r="W349" s="69">
        <v>63</v>
      </c>
    </row>
    <row r="350" spans="1:23" s="106" customFormat="1" ht="15.75">
      <c r="A350" s="111" t="s">
        <v>178</v>
      </c>
      <c r="B350" s="72" t="s">
        <v>1</v>
      </c>
      <c r="C350" s="73">
        <v>30</v>
      </c>
      <c r="D350" s="71">
        <v>1.8</v>
      </c>
      <c r="E350" s="69">
        <v>0.3</v>
      </c>
      <c r="F350" s="71">
        <v>12.9</v>
      </c>
      <c r="G350" s="69">
        <v>63</v>
      </c>
      <c r="H350" s="33"/>
      <c r="I350" s="111" t="s">
        <v>329</v>
      </c>
      <c r="J350" s="70" t="s">
        <v>328</v>
      </c>
      <c r="K350" s="61">
        <v>200</v>
      </c>
      <c r="L350" s="74">
        <v>3.6</v>
      </c>
      <c r="M350" s="74">
        <v>5.6</v>
      </c>
      <c r="N350" s="74">
        <v>25.17</v>
      </c>
      <c r="O350" s="74">
        <v>240</v>
      </c>
      <c r="Q350" s="111"/>
      <c r="R350" s="82" t="s">
        <v>8</v>
      </c>
      <c r="S350" s="65">
        <v>630</v>
      </c>
      <c r="T350" s="83">
        <f>SUM(T346:T349)</f>
        <v>43.75</v>
      </c>
      <c r="U350" s="83">
        <f>SUM(U346:U349)</f>
        <v>12.850000000000001</v>
      </c>
      <c r="V350" s="83">
        <f>SUM(V346:V349)</f>
        <v>77.30000000000001</v>
      </c>
      <c r="W350" s="83">
        <f>SUM(W346:W349)</f>
        <v>608.6999999999999</v>
      </c>
    </row>
    <row r="351" spans="1:23" s="108" customFormat="1" ht="15.75">
      <c r="A351" s="12"/>
      <c r="B351" s="82" t="s">
        <v>8</v>
      </c>
      <c r="C351" s="65">
        <f>SUM(C346:C350)</f>
        <v>490</v>
      </c>
      <c r="D351" s="83">
        <f>SUM(D346:D350)</f>
        <v>25.2</v>
      </c>
      <c r="E351" s="83">
        <f>SUM(E346:E350)</f>
        <v>34.16</v>
      </c>
      <c r="F351" s="83">
        <f>SUM(F346:F350)</f>
        <v>70.32000000000001</v>
      </c>
      <c r="G351" s="83">
        <f>SUM(G346:G350)</f>
        <v>722.0200000000001</v>
      </c>
      <c r="H351" s="22"/>
      <c r="I351" s="111" t="s">
        <v>123</v>
      </c>
      <c r="J351" s="70" t="s">
        <v>168</v>
      </c>
      <c r="K351" s="73">
        <v>200</v>
      </c>
      <c r="L351" s="74">
        <v>0</v>
      </c>
      <c r="M351" s="74">
        <v>0</v>
      </c>
      <c r="N351" s="74">
        <v>16.9</v>
      </c>
      <c r="O351" s="74">
        <v>70.6</v>
      </c>
      <c r="Q351" s="9"/>
      <c r="R351" s="80"/>
      <c r="S351" s="75"/>
      <c r="T351" s="85"/>
      <c r="U351" s="85"/>
      <c r="V351" s="85"/>
      <c r="W351" s="81"/>
    </row>
    <row r="352" spans="1:23" s="106" customFormat="1" ht="15.75">
      <c r="A352" s="104"/>
      <c r="B352" s="76"/>
      <c r="C352" s="77"/>
      <c r="D352" s="57"/>
      <c r="E352" s="57"/>
      <c r="F352" s="57"/>
      <c r="G352" s="79"/>
      <c r="H352" s="33"/>
      <c r="I352" s="111" t="s">
        <v>178</v>
      </c>
      <c r="J352" s="70" t="s">
        <v>89</v>
      </c>
      <c r="K352" s="61">
        <v>30</v>
      </c>
      <c r="L352" s="71">
        <v>1.8</v>
      </c>
      <c r="M352" s="69">
        <v>0.3</v>
      </c>
      <c r="N352" s="71">
        <v>12.9</v>
      </c>
      <c r="O352" s="69">
        <v>63</v>
      </c>
      <c r="Q352" s="104"/>
      <c r="R352" s="76"/>
      <c r="S352" s="77"/>
      <c r="T352" s="57"/>
      <c r="U352" s="57"/>
      <c r="V352" s="57"/>
      <c r="W352" s="79"/>
    </row>
    <row r="353" spans="1:23" s="106" customFormat="1" ht="15.75">
      <c r="A353" s="75"/>
      <c r="B353" s="80"/>
      <c r="C353" s="75"/>
      <c r="D353" s="81"/>
      <c r="E353" s="81"/>
      <c r="F353" s="81"/>
      <c r="G353" s="81"/>
      <c r="H353" s="35"/>
      <c r="I353" s="111" t="s">
        <v>178</v>
      </c>
      <c r="J353" s="72" t="s">
        <v>90</v>
      </c>
      <c r="K353" s="73">
        <v>30</v>
      </c>
      <c r="L353" s="74">
        <v>1.8</v>
      </c>
      <c r="M353" s="74">
        <v>0.3</v>
      </c>
      <c r="N353" s="74">
        <v>11.4</v>
      </c>
      <c r="O353" s="74">
        <v>57</v>
      </c>
      <c r="Q353" s="75"/>
      <c r="R353" s="80"/>
      <c r="S353" s="75"/>
      <c r="T353" s="81"/>
      <c r="U353" s="81"/>
      <c r="V353" s="81"/>
      <c r="W353" s="81"/>
    </row>
    <row r="354" spans="1:23" s="106" customFormat="1" ht="15.75">
      <c r="A354" s="13"/>
      <c r="B354" s="52"/>
      <c r="C354" s="53"/>
      <c r="D354" s="54"/>
      <c r="E354" s="54"/>
      <c r="F354" s="54"/>
      <c r="G354" s="54"/>
      <c r="H354" s="32"/>
      <c r="I354" s="12"/>
      <c r="J354" s="82" t="s">
        <v>8</v>
      </c>
      <c r="K354" s="65"/>
      <c r="L354" s="83">
        <f>SUM(L346:L353)</f>
        <v>35.22</v>
      </c>
      <c r="M354" s="83">
        <f>SUM(M346:M353)</f>
        <v>27.945</v>
      </c>
      <c r="N354" s="83">
        <f>SUM(N346:N353)</f>
        <v>98.22000000000001</v>
      </c>
      <c r="O354" s="83">
        <f>SUM(O346:O353)</f>
        <v>925.72</v>
      </c>
      <c r="Q354" s="13"/>
      <c r="R354" s="52"/>
      <c r="S354" s="53"/>
      <c r="T354" s="54"/>
      <c r="U354" s="54"/>
      <c r="V354" s="54"/>
      <c r="W354" s="54"/>
    </row>
    <row r="355" spans="1:23" s="108" customFormat="1" ht="15.75">
      <c r="A355" s="13"/>
      <c r="B355" s="52" t="s">
        <v>75</v>
      </c>
      <c r="C355" s="53"/>
      <c r="D355" s="54"/>
      <c r="E355" s="54"/>
      <c r="F355" s="54"/>
      <c r="G355" s="54"/>
      <c r="H355" s="33"/>
      <c r="I355" s="13"/>
      <c r="J355" s="52" t="s">
        <v>75</v>
      </c>
      <c r="K355" s="53"/>
      <c r="L355" s="54"/>
      <c r="M355" s="54"/>
      <c r="N355" s="54"/>
      <c r="O355" s="54"/>
      <c r="Q355" s="13"/>
      <c r="R355" s="52" t="s">
        <v>75</v>
      </c>
      <c r="S355" s="53"/>
      <c r="T355" s="54"/>
      <c r="U355" s="54"/>
      <c r="V355" s="54"/>
      <c r="W355" s="54"/>
    </row>
    <row r="356" spans="1:23" s="106" customFormat="1" ht="15.75">
      <c r="A356" s="13"/>
      <c r="B356" s="52" t="s">
        <v>85</v>
      </c>
      <c r="C356" s="53"/>
      <c r="D356" s="89"/>
      <c r="E356" s="89"/>
      <c r="F356" s="89"/>
      <c r="G356" s="89"/>
      <c r="H356" s="33"/>
      <c r="I356" s="13"/>
      <c r="J356" s="52" t="s">
        <v>85</v>
      </c>
      <c r="K356" s="53"/>
      <c r="L356" s="54"/>
      <c r="M356" s="54"/>
      <c r="N356" s="54"/>
      <c r="O356" s="54"/>
      <c r="Q356" s="13"/>
      <c r="R356" s="52" t="s">
        <v>85</v>
      </c>
      <c r="S356" s="53"/>
      <c r="T356" s="89"/>
      <c r="U356" s="89"/>
      <c r="V356" s="89"/>
      <c r="W356" s="89"/>
    </row>
    <row r="357" spans="1:23" s="106" customFormat="1" ht="16.5" customHeight="1" thickBot="1">
      <c r="A357" s="13"/>
      <c r="B357" s="56" t="s">
        <v>154</v>
      </c>
      <c r="C357" s="53"/>
      <c r="D357" s="54"/>
      <c r="E357" s="54"/>
      <c r="F357" s="54"/>
      <c r="G357" s="54"/>
      <c r="H357" s="21"/>
      <c r="I357" s="13"/>
      <c r="J357" s="56" t="s">
        <v>154</v>
      </c>
      <c r="K357" s="53"/>
      <c r="L357" s="54"/>
      <c r="M357" s="54"/>
      <c r="N357" s="54"/>
      <c r="O357" s="54"/>
      <c r="Q357" s="13"/>
      <c r="R357" s="56" t="s">
        <v>154</v>
      </c>
      <c r="S357" s="53"/>
      <c r="T357" s="54"/>
      <c r="U357" s="54"/>
      <c r="V357" s="54"/>
      <c r="W357" s="54"/>
    </row>
    <row r="358" spans="1:23" s="106" customFormat="1" ht="15" customHeight="1">
      <c r="A358" s="114" t="s">
        <v>22</v>
      </c>
      <c r="B358" s="116" t="s">
        <v>23</v>
      </c>
      <c r="C358" s="118" t="s">
        <v>24</v>
      </c>
      <c r="D358" s="487" t="s">
        <v>25</v>
      </c>
      <c r="E358" s="488"/>
      <c r="F358" s="489"/>
      <c r="G358" s="490" t="s">
        <v>26</v>
      </c>
      <c r="H358" s="33"/>
      <c r="I358" s="522" t="s">
        <v>22</v>
      </c>
      <c r="J358" s="503" t="s">
        <v>23</v>
      </c>
      <c r="K358" s="483" t="s">
        <v>24</v>
      </c>
      <c r="L358" s="487" t="s">
        <v>25</v>
      </c>
      <c r="M358" s="488"/>
      <c r="N358" s="489"/>
      <c r="O358" s="505" t="s">
        <v>26</v>
      </c>
      <c r="Q358" s="114" t="s">
        <v>22</v>
      </c>
      <c r="R358" s="116" t="s">
        <v>23</v>
      </c>
      <c r="S358" s="118" t="s">
        <v>24</v>
      </c>
      <c r="T358" s="487" t="s">
        <v>25</v>
      </c>
      <c r="U358" s="488"/>
      <c r="V358" s="489"/>
      <c r="W358" s="490" t="s">
        <v>26</v>
      </c>
    </row>
    <row r="359" spans="1:23" s="106" customFormat="1" ht="28.5" customHeight="1" thickBot="1">
      <c r="A359" s="115"/>
      <c r="B359" s="117"/>
      <c r="C359" s="119"/>
      <c r="D359" s="59" t="s">
        <v>27</v>
      </c>
      <c r="E359" s="59" t="s">
        <v>28</v>
      </c>
      <c r="F359" s="60" t="s">
        <v>29</v>
      </c>
      <c r="G359" s="491"/>
      <c r="H359" s="21"/>
      <c r="I359" s="523"/>
      <c r="J359" s="504"/>
      <c r="K359" s="484"/>
      <c r="L359" s="59" t="s">
        <v>27</v>
      </c>
      <c r="M359" s="59" t="s">
        <v>28</v>
      </c>
      <c r="N359" s="60" t="s">
        <v>29</v>
      </c>
      <c r="O359" s="506"/>
      <c r="Q359" s="115"/>
      <c r="R359" s="117"/>
      <c r="S359" s="119"/>
      <c r="T359" s="59" t="s">
        <v>27</v>
      </c>
      <c r="U359" s="59" t="s">
        <v>28</v>
      </c>
      <c r="V359" s="60" t="s">
        <v>29</v>
      </c>
      <c r="W359" s="491"/>
    </row>
    <row r="360" spans="1:23" s="106" customFormat="1" ht="15.75" thickBot="1">
      <c r="A360" s="112">
        <v>1</v>
      </c>
      <c r="B360" s="98">
        <v>2</v>
      </c>
      <c r="C360" s="98">
        <v>3</v>
      </c>
      <c r="D360" s="98">
        <v>4</v>
      </c>
      <c r="E360" s="98">
        <v>5</v>
      </c>
      <c r="F360" s="98">
        <v>6</v>
      </c>
      <c r="G360" s="99">
        <v>7</v>
      </c>
      <c r="H360" s="33"/>
      <c r="I360" s="112">
        <v>1</v>
      </c>
      <c r="J360" s="98">
        <v>2</v>
      </c>
      <c r="K360" s="98">
        <v>3</v>
      </c>
      <c r="L360" s="98">
        <v>4</v>
      </c>
      <c r="M360" s="98">
        <v>5</v>
      </c>
      <c r="N360" s="98">
        <v>6</v>
      </c>
      <c r="O360" s="99">
        <v>7</v>
      </c>
      <c r="Q360" s="112">
        <v>1</v>
      </c>
      <c r="R360" s="98">
        <v>2</v>
      </c>
      <c r="S360" s="98">
        <v>3</v>
      </c>
      <c r="T360" s="98">
        <v>4</v>
      </c>
      <c r="U360" s="98">
        <v>5</v>
      </c>
      <c r="V360" s="98">
        <v>6</v>
      </c>
      <c r="W360" s="99">
        <v>7</v>
      </c>
    </row>
    <row r="361" spans="1:23" s="106" customFormat="1" ht="15.75">
      <c r="A361" s="14"/>
      <c r="B361" s="62" t="s">
        <v>86</v>
      </c>
      <c r="C361" s="63"/>
      <c r="D361" s="64"/>
      <c r="E361" s="64"/>
      <c r="F361" s="64"/>
      <c r="G361" s="64"/>
      <c r="H361" s="33"/>
      <c r="I361" s="14"/>
      <c r="J361" s="62" t="s">
        <v>86</v>
      </c>
      <c r="K361" s="63"/>
      <c r="L361" s="64"/>
      <c r="M361" s="64"/>
      <c r="N361" s="64"/>
      <c r="O361" s="64"/>
      <c r="Q361" s="14"/>
      <c r="R361" s="62" t="s">
        <v>86</v>
      </c>
      <c r="S361" s="63"/>
      <c r="T361" s="64"/>
      <c r="U361" s="64"/>
      <c r="V361" s="64"/>
      <c r="W361" s="64"/>
    </row>
    <row r="362" spans="1:23" s="109" customFormat="1" ht="15.75">
      <c r="A362" s="11"/>
      <c r="B362" s="65" t="s">
        <v>10</v>
      </c>
      <c r="C362" s="61"/>
      <c r="D362" s="66"/>
      <c r="E362" s="66"/>
      <c r="F362" s="66"/>
      <c r="G362" s="67"/>
      <c r="H362" s="35"/>
      <c r="I362" s="11"/>
      <c r="J362" s="65" t="s">
        <v>88</v>
      </c>
      <c r="K362" s="61"/>
      <c r="L362" s="66"/>
      <c r="M362" s="66"/>
      <c r="N362" s="66"/>
      <c r="O362" s="67"/>
      <c r="Q362" s="11"/>
      <c r="R362" s="65" t="s">
        <v>157</v>
      </c>
      <c r="S362" s="61"/>
      <c r="T362" s="66"/>
      <c r="U362" s="66"/>
      <c r="V362" s="66"/>
      <c r="W362" s="67"/>
    </row>
    <row r="363" spans="1:23" s="109" customFormat="1" ht="15.75">
      <c r="A363" s="125" t="s">
        <v>198</v>
      </c>
      <c r="B363" s="68" t="s">
        <v>179</v>
      </c>
      <c r="C363" s="61">
        <v>100</v>
      </c>
      <c r="D363" s="69">
        <v>0.8</v>
      </c>
      <c r="E363" s="69">
        <v>0.3</v>
      </c>
      <c r="F363" s="69">
        <v>11.5</v>
      </c>
      <c r="G363" s="69">
        <v>53</v>
      </c>
      <c r="H363" s="44"/>
      <c r="I363" s="111" t="s">
        <v>198</v>
      </c>
      <c r="J363" s="68" t="s">
        <v>308</v>
      </c>
      <c r="K363" s="61">
        <v>100</v>
      </c>
      <c r="L363" s="74">
        <v>0.8</v>
      </c>
      <c r="M363" s="69">
        <v>0.4</v>
      </c>
      <c r="N363" s="74">
        <v>8.1</v>
      </c>
      <c r="O363" s="69">
        <v>47</v>
      </c>
      <c r="Q363" s="111" t="s">
        <v>68</v>
      </c>
      <c r="R363" s="68" t="s">
        <v>218</v>
      </c>
      <c r="S363" s="61">
        <v>200</v>
      </c>
      <c r="T363" s="69">
        <v>15</v>
      </c>
      <c r="U363" s="69">
        <v>19.2</v>
      </c>
      <c r="V363" s="69">
        <v>61.6</v>
      </c>
      <c r="W363" s="69">
        <v>487.9</v>
      </c>
    </row>
    <row r="364" spans="1:23" s="109" customFormat="1" ht="31.5">
      <c r="A364" s="111" t="s">
        <v>181</v>
      </c>
      <c r="B364" s="70" t="s">
        <v>160</v>
      </c>
      <c r="C364" s="61">
        <v>100</v>
      </c>
      <c r="D364" s="71">
        <v>0.8</v>
      </c>
      <c r="E364" s="69">
        <v>0</v>
      </c>
      <c r="F364" s="71">
        <v>3.8</v>
      </c>
      <c r="G364" s="69">
        <v>14.17</v>
      </c>
      <c r="H364" s="22"/>
      <c r="I364" s="111"/>
      <c r="J364" s="151" t="s">
        <v>74</v>
      </c>
      <c r="K364" s="61">
        <v>100</v>
      </c>
      <c r="L364" s="74">
        <v>3.1</v>
      </c>
      <c r="M364" s="69">
        <v>0</v>
      </c>
      <c r="N364" s="74">
        <v>6.5</v>
      </c>
      <c r="O364" s="69">
        <v>38.4</v>
      </c>
      <c r="Q364" s="111" t="s">
        <v>178</v>
      </c>
      <c r="R364" s="68" t="s">
        <v>195</v>
      </c>
      <c r="S364" s="61">
        <v>30</v>
      </c>
      <c r="T364" s="69">
        <v>1.5</v>
      </c>
      <c r="U364" s="71">
        <v>2.55</v>
      </c>
      <c r="V364" s="74">
        <v>16.8</v>
      </c>
      <c r="W364" s="69">
        <v>96</v>
      </c>
    </row>
    <row r="365" spans="1:23" s="106" customFormat="1" ht="15.75">
      <c r="A365" s="111" t="s">
        <v>241</v>
      </c>
      <c r="B365" s="68" t="s">
        <v>87</v>
      </c>
      <c r="C365" s="61">
        <v>230</v>
      </c>
      <c r="D365" s="69">
        <v>15.35</v>
      </c>
      <c r="E365" s="69">
        <v>15.77</v>
      </c>
      <c r="F365" s="69">
        <v>22.61</v>
      </c>
      <c r="G365" s="69">
        <v>496.8</v>
      </c>
      <c r="H365" s="33"/>
      <c r="I365" s="111" t="s">
        <v>171</v>
      </c>
      <c r="J365" s="68" t="s">
        <v>309</v>
      </c>
      <c r="K365" s="61">
        <v>250</v>
      </c>
      <c r="L365" s="71">
        <v>3.5</v>
      </c>
      <c r="M365" s="69">
        <v>4.5</v>
      </c>
      <c r="N365" s="71">
        <v>18.75</v>
      </c>
      <c r="O365" s="69">
        <v>144.25</v>
      </c>
      <c r="Q365" s="111" t="s">
        <v>200</v>
      </c>
      <c r="R365" s="68" t="s">
        <v>4</v>
      </c>
      <c r="S365" s="61">
        <v>200</v>
      </c>
      <c r="T365" s="69">
        <v>4.6</v>
      </c>
      <c r="U365" s="71">
        <v>4.4</v>
      </c>
      <c r="V365" s="74">
        <v>12.2</v>
      </c>
      <c r="W365" s="69">
        <v>107.2</v>
      </c>
    </row>
    <row r="366" spans="1:23" s="106" customFormat="1" ht="18" customHeight="1">
      <c r="A366" s="111" t="s">
        <v>242</v>
      </c>
      <c r="B366" s="68" t="s">
        <v>165</v>
      </c>
      <c r="C366" s="61">
        <v>200</v>
      </c>
      <c r="D366" s="69">
        <v>0.2</v>
      </c>
      <c r="E366" s="69">
        <v>0</v>
      </c>
      <c r="F366" s="69">
        <v>13</v>
      </c>
      <c r="G366" s="69">
        <v>52.9</v>
      </c>
      <c r="H366" s="33"/>
      <c r="I366" s="111"/>
      <c r="J366" s="70" t="s">
        <v>260</v>
      </c>
      <c r="K366" s="61">
        <v>25</v>
      </c>
      <c r="L366" s="69">
        <v>6.8</v>
      </c>
      <c r="M366" s="69">
        <v>4.8</v>
      </c>
      <c r="N366" s="71">
        <v>0</v>
      </c>
      <c r="O366" s="69">
        <v>70</v>
      </c>
      <c r="Q366" s="111" t="s">
        <v>178</v>
      </c>
      <c r="R366" s="72" t="s">
        <v>1</v>
      </c>
      <c r="S366" s="73">
        <v>30</v>
      </c>
      <c r="T366" s="71">
        <v>1.8</v>
      </c>
      <c r="U366" s="69">
        <v>0.3</v>
      </c>
      <c r="V366" s="71">
        <v>12.9</v>
      </c>
      <c r="W366" s="69">
        <v>63</v>
      </c>
    </row>
    <row r="367" spans="1:23" s="106" customFormat="1" ht="15.75" customHeight="1">
      <c r="A367" s="111" t="s">
        <v>178</v>
      </c>
      <c r="B367" s="72" t="s">
        <v>1</v>
      </c>
      <c r="C367" s="73">
        <v>30</v>
      </c>
      <c r="D367" s="71">
        <v>1.8</v>
      </c>
      <c r="E367" s="69">
        <v>0.3</v>
      </c>
      <c r="F367" s="71">
        <v>12.9</v>
      </c>
      <c r="G367" s="69">
        <v>63</v>
      </c>
      <c r="H367" s="33"/>
      <c r="I367" s="111" t="s">
        <v>97</v>
      </c>
      <c r="J367" s="70" t="s">
        <v>96</v>
      </c>
      <c r="K367" s="61">
        <v>180</v>
      </c>
      <c r="L367" s="69">
        <v>6.36</v>
      </c>
      <c r="M367" s="69">
        <v>6.6</v>
      </c>
      <c r="N367" s="69">
        <v>39.24</v>
      </c>
      <c r="O367" s="69">
        <v>242.4</v>
      </c>
      <c r="Q367" s="12"/>
      <c r="R367" s="82" t="s">
        <v>8</v>
      </c>
      <c r="S367" s="65">
        <f>SUM(S363:S366)</f>
        <v>460</v>
      </c>
      <c r="T367" s="83">
        <f>SUM(T363:T366)</f>
        <v>22.900000000000002</v>
      </c>
      <c r="U367" s="83">
        <f>SUM(U363:U366)</f>
        <v>26.45</v>
      </c>
      <c r="V367" s="83">
        <f>SUM(V363:V366)</f>
        <v>103.50000000000001</v>
      </c>
      <c r="W367" s="83">
        <f>SUM(W363:W366)</f>
        <v>754.1</v>
      </c>
    </row>
    <row r="368" spans="1:23" s="106" customFormat="1" ht="15.75">
      <c r="A368" s="12"/>
      <c r="B368" s="82" t="s">
        <v>8</v>
      </c>
      <c r="C368" s="65">
        <f>SUM(C363:C367)</f>
        <v>660</v>
      </c>
      <c r="D368" s="83">
        <f>SUM(D363:D367)</f>
        <v>18.95</v>
      </c>
      <c r="E368" s="83">
        <f>SUM(E363:E367)</f>
        <v>16.37</v>
      </c>
      <c r="F368" s="83">
        <f>SUM(F363:F367)</f>
        <v>63.809999999999995</v>
      </c>
      <c r="G368" s="83">
        <f>SUM(G363:G367)</f>
        <v>679.87</v>
      </c>
      <c r="H368" s="29"/>
      <c r="I368" s="111" t="s">
        <v>178</v>
      </c>
      <c r="J368" s="70" t="s">
        <v>167</v>
      </c>
      <c r="K368" s="61">
        <v>100</v>
      </c>
      <c r="L368" s="69">
        <v>4.18</v>
      </c>
      <c r="M368" s="69">
        <v>4.95</v>
      </c>
      <c r="N368" s="69">
        <v>23.66</v>
      </c>
      <c r="O368" s="69">
        <v>152.2</v>
      </c>
      <c r="Q368" s="9"/>
      <c r="R368" s="80"/>
      <c r="S368" s="75"/>
      <c r="T368" s="85"/>
      <c r="U368" s="85"/>
      <c r="V368" s="85"/>
      <c r="W368" s="85"/>
    </row>
    <row r="369" spans="1:23" s="106" customFormat="1" ht="15.75">
      <c r="A369" s="55"/>
      <c r="B369" s="76"/>
      <c r="C369" s="77"/>
      <c r="D369" s="79"/>
      <c r="E369" s="79"/>
      <c r="F369" s="79"/>
      <c r="G369" s="79"/>
      <c r="H369" s="33"/>
      <c r="I369" s="111" t="s">
        <v>310</v>
      </c>
      <c r="J369" s="70" t="s">
        <v>288</v>
      </c>
      <c r="K369" s="73">
        <v>200</v>
      </c>
      <c r="L369" s="71">
        <v>0.1</v>
      </c>
      <c r="M369" s="71">
        <v>0.1</v>
      </c>
      <c r="N369" s="71">
        <v>27.9</v>
      </c>
      <c r="O369" s="69">
        <v>114.6</v>
      </c>
      <c r="Q369" s="55"/>
      <c r="R369" s="76"/>
      <c r="S369" s="77"/>
      <c r="T369" s="79"/>
      <c r="U369" s="79"/>
      <c r="V369" s="79"/>
      <c r="W369" s="79"/>
    </row>
    <row r="370" spans="1:23" s="106" customFormat="1" ht="15.75">
      <c r="A370" s="55"/>
      <c r="B370" s="56"/>
      <c r="C370" s="56"/>
      <c r="D370" s="79"/>
      <c r="E370" s="79"/>
      <c r="F370" s="79"/>
      <c r="G370" s="79"/>
      <c r="H370" s="33"/>
      <c r="I370" s="111" t="s">
        <v>178</v>
      </c>
      <c r="J370" s="70" t="s">
        <v>89</v>
      </c>
      <c r="K370" s="61">
        <v>30</v>
      </c>
      <c r="L370" s="71">
        <v>1.8</v>
      </c>
      <c r="M370" s="69">
        <v>0.3</v>
      </c>
      <c r="N370" s="71">
        <v>12.9</v>
      </c>
      <c r="O370" s="69">
        <v>63</v>
      </c>
      <c r="Q370" s="55"/>
      <c r="R370" s="56"/>
      <c r="S370" s="56"/>
      <c r="T370" s="79"/>
      <c r="U370" s="79"/>
      <c r="V370" s="79"/>
      <c r="W370" s="79"/>
    </row>
    <row r="371" spans="1:23" s="106" customFormat="1" ht="15.75">
      <c r="A371" s="75"/>
      <c r="B371" s="80"/>
      <c r="C371" s="75"/>
      <c r="D371" s="81"/>
      <c r="E371" s="81"/>
      <c r="F371" s="81"/>
      <c r="G371" s="81"/>
      <c r="H371" s="35"/>
      <c r="I371" s="111" t="s">
        <v>178</v>
      </c>
      <c r="J371" s="72" t="s">
        <v>90</v>
      </c>
      <c r="K371" s="73">
        <v>30</v>
      </c>
      <c r="L371" s="74">
        <v>1.8</v>
      </c>
      <c r="M371" s="74">
        <v>0.3</v>
      </c>
      <c r="N371" s="74">
        <v>11.4</v>
      </c>
      <c r="O371" s="74">
        <v>57</v>
      </c>
      <c r="Q371" s="75"/>
      <c r="R371" s="80"/>
      <c r="S371" s="75"/>
      <c r="T371" s="81"/>
      <c r="U371" s="81"/>
      <c r="V371" s="81"/>
      <c r="W371" s="81"/>
    </row>
    <row r="372" spans="1:23" s="106" customFormat="1" ht="15.75">
      <c r="A372" s="110"/>
      <c r="B372" s="110"/>
      <c r="C372" s="110"/>
      <c r="D372" s="89"/>
      <c r="E372" s="89"/>
      <c r="F372" s="89"/>
      <c r="G372" s="89"/>
      <c r="H372" s="105"/>
      <c r="I372" s="12"/>
      <c r="J372" s="82" t="s">
        <v>8</v>
      </c>
      <c r="K372" s="65"/>
      <c r="L372" s="83">
        <f>SUM(L363:L371)</f>
        <v>28.44</v>
      </c>
      <c r="M372" s="83">
        <f>SUM(M363:M371)</f>
        <v>21.95</v>
      </c>
      <c r="N372" s="83">
        <f>SUM(N363:N371)</f>
        <v>148.45000000000002</v>
      </c>
      <c r="O372" s="83">
        <f>SUM(O363:O371)</f>
        <v>928.85</v>
      </c>
      <c r="Q372" s="110"/>
      <c r="R372" s="110"/>
      <c r="S372" s="110"/>
      <c r="T372" s="89"/>
      <c r="U372" s="89"/>
      <c r="V372" s="89"/>
      <c r="W372" s="89"/>
    </row>
    <row r="373" spans="1:23" s="5" customFormat="1" ht="15.75">
      <c r="A373" s="91"/>
      <c r="B373" s="146"/>
      <c r="C373" s="91"/>
      <c r="D373" s="92"/>
      <c r="E373" s="92"/>
      <c r="F373" s="92"/>
      <c r="G373" s="92"/>
      <c r="H373" s="39"/>
      <c r="I373" s="105"/>
      <c r="J373" s="144"/>
      <c r="K373" s="105"/>
      <c r="L373" s="147"/>
      <c r="M373" s="147"/>
      <c r="N373" s="147"/>
      <c r="O373" s="147"/>
      <c r="Q373" s="91"/>
      <c r="R373" s="146"/>
      <c r="S373" s="91"/>
      <c r="T373" s="92"/>
      <c r="U373" s="92"/>
      <c r="V373" s="92"/>
      <c r="W373" s="92"/>
    </row>
    <row r="374" spans="1:23" s="5" customFormat="1" ht="15" customHeight="1">
      <c r="A374" s="91"/>
      <c r="B374" s="91"/>
      <c r="C374" s="91"/>
      <c r="D374" s="91"/>
      <c r="E374" s="91"/>
      <c r="F374" s="91"/>
      <c r="G374" s="92"/>
      <c r="H374" s="39"/>
      <c r="I374" s="39"/>
      <c r="J374" s="144"/>
      <c r="K374" s="39"/>
      <c r="L374" s="91"/>
      <c r="M374" s="91"/>
      <c r="N374" s="91"/>
      <c r="O374" s="91"/>
      <c r="Q374" s="91"/>
      <c r="R374" s="91"/>
      <c r="S374" s="91"/>
      <c r="T374" s="91"/>
      <c r="U374" s="91"/>
      <c r="V374" s="91"/>
      <c r="W374" s="92"/>
    </row>
    <row r="375" spans="1:23" s="6" customFormat="1" ht="15.75">
      <c r="A375" s="93"/>
      <c r="B375" s="93"/>
      <c r="C375" s="93"/>
      <c r="D375" s="93"/>
      <c r="E375" s="93"/>
      <c r="F375" s="93"/>
      <c r="G375" s="93"/>
      <c r="H375" s="17"/>
      <c r="I375" s="56"/>
      <c r="J375" s="56"/>
      <c r="K375" s="17"/>
      <c r="L375" s="157"/>
      <c r="M375" s="157"/>
      <c r="N375" s="157"/>
      <c r="O375" s="158"/>
      <c r="Q375" s="93"/>
      <c r="R375" s="93"/>
      <c r="S375" s="93"/>
      <c r="T375" s="93"/>
      <c r="U375" s="93"/>
      <c r="V375" s="93"/>
      <c r="W375" s="93"/>
    </row>
    <row r="376" spans="1:23" s="6" customFormat="1" ht="15">
      <c r="A376" s="93"/>
      <c r="B376" s="93"/>
      <c r="C376" s="93"/>
      <c r="D376" s="93"/>
      <c r="E376" s="93"/>
      <c r="F376" s="93"/>
      <c r="G376" s="141"/>
      <c r="H376" s="17"/>
      <c r="I376" s="17"/>
      <c r="J376" s="17"/>
      <c r="K376" s="17"/>
      <c r="L376" s="141"/>
      <c r="M376" s="141"/>
      <c r="N376" s="141"/>
      <c r="O376" s="141"/>
      <c r="Q376" s="93"/>
      <c r="R376" s="93"/>
      <c r="S376" s="93"/>
      <c r="T376" s="93"/>
      <c r="U376" s="93"/>
      <c r="V376" s="93"/>
      <c r="W376" s="141"/>
    </row>
    <row r="377" spans="1:23" s="6" customFormat="1" ht="15">
      <c r="A377" s="93"/>
      <c r="B377" s="93"/>
      <c r="C377" s="93"/>
      <c r="D377" s="93"/>
      <c r="E377" s="93"/>
      <c r="F377" s="93"/>
      <c r="G377" s="93"/>
      <c r="H377" s="17"/>
      <c r="I377" s="17"/>
      <c r="J377" s="17"/>
      <c r="K377" s="17"/>
      <c r="L377" s="93"/>
      <c r="M377" s="93"/>
      <c r="N377" s="93"/>
      <c r="O377" s="93"/>
      <c r="Q377" s="93"/>
      <c r="R377" s="93"/>
      <c r="S377" s="93"/>
      <c r="T377" s="93"/>
      <c r="U377" s="93"/>
      <c r="V377" s="93"/>
      <c r="W377" s="93"/>
    </row>
    <row r="378" spans="1:15" s="6" customFormat="1" ht="15.75">
      <c r="A378" s="93"/>
      <c r="B378" s="93"/>
      <c r="C378" s="93"/>
      <c r="D378" s="93"/>
      <c r="E378" s="93"/>
      <c r="F378" s="93"/>
      <c r="G378" s="93"/>
      <c r="H378" s="17"/>
      <c r="I378" s="146"/>
      <c r="J378" s="146"/>
      <c r="K378" s="17"/>
      <c r="L378" s="17"/>
      <c r="M378" s="17"/>
      <c r="N378" s="17"/>
      <c r="O378" s="17"/>
    </row>
    <row r="379" spans="1:12" s="6" customFormat="1" ht="15">
      <c r="A379" s="93"/>
      <c r="B379" s="93"/>
      <c r="C379" s="93"/>
      <c r="D379" s="93"/>
      <c r="E379" s="93"/>
      <c r="F379" s="93"/>
      <c r="G379" s="93"/>
      <c r="H379" s="17"/>
      <c r="I379" s="17"/>
      <c r="J379" s="17"/>
      <c r="K379" s="17"/>
      <c r="L379" s="17"/>
    </row>
    <row r="380" spans="1:15" s="6" customFormat="1" ht="15.75">
      <c r="A380" s="93"/>
      <c r="B380" s="93"/>
      <c r="C380" s="93"/>
      <c r="D380" s="93"/>
      <c r="E380" s="93"/>
      <c r="F380" s="93"/>
      <c r="G380" s="93"/>
      <c r="H380" s="17"/>
      <c r="I380" s="17"/>
      <c r="J380" s="17"/>
      <c r="K380" s="17"/>
      <c r="L380" s="24"/>
      <c r="M380" s="24"/>
      <c r="N380" s="24"/>
      <c r="O380" s="24"/>
    </row>
    <row r="381" spans="1:12" s="6" customFormat="1" ht="15">
      <c r="A381" s="93"/>
      <c r="B381" s="93"/>
      <c r="C381" s="93"/>
      <c r="D381" s="93"/>
      <c r="E381" s="93"/>
      <c r="F381" s="93"/>
      <c r="G381" s="93"/>
      <c r="H381" s="17"/>
      <c r="I381" s="17"/>
      <c r="J381" s="17"/>
      <c r="K381" s="17"/>
      <c r="L381" s="17"/>
    </row>
    <row r="382" spans="1:12" s="6" customFormat="1" ht="15">
      <c r="A382" s="93"/>
      <c r="B382" s="93"/>
      <c r="C382" s="93"/>
      <c r="D382" s="93"/>
      <c r="E382" s="93"/>
      <c r="F382" s="93"/>
      <c r="G382" s="93"/>
      <c r="H382" s="17"/>
      <c r="I382" s="17"/>
      <c r="J382" s="17"/>
      <c r="K382" s="17"/>
      <c r="L382" s="17"/>
    </row>
    <row r="383" spans="1:12" s="6" customFormat="1" ht="15">
      <c r="A383" s="93"/>
      <c r="B383" s="93"/>
      <c r="C383" s="93"/>
      <c r="D383" s="93"/>
      <c r="E383" s="93"/>
      <c r="F383" s="93"/>
      <c r="G383" s="93"/>
      <c r="H383" s="17"/>
      <c r="I383" s="17"/>
      <c r="J383" s="17"/>
      <c r="K383" s="17"/>
      <c r="L383" s="17"/>
    </row>
    <row r="384" spans="1:12" s="6" customFormat="1" ht="15">
      <c r="A384" s="93"/>
      <c r="B384" s="93"/>
      <c r="C384" s="93"/>
      <c r="D384" s="93"/>
      <c r="E384" s="93"/>
      <c r="F384" s="93"/>
      <c r="G384" s="93"/>
      <c r="H384" s="17"/>
      <c r="I384" s="17"/>
      <c r="J384" s="17"/>
      <c r="K384" s="17"/>
      <c r="L384" s="17"/>
    </row>
    <row r="385" spans="1:12" s="6" customFormat="1" ht="15">
      <c r="A385" s="93"/>
      <c r="B385" s="93"/>
      <c r="C385" s="93"/>
      <c r="D385" s="93"/>
      <c r="E385" s="93"/>
      <c r="F385" s="93"/>
      <c r="G385" s="93"/>
      <c r="H385" s="17"/>
      <c r="I385" s="17"/>
      <c r="J385" s="17"/>
      <c r="K385" s="17"/>
      <c r="L385" s="17"/>
    </row>
    <row r="386" spans="1:12" s="6" customFormat="1" ht="15">
      <c r="A386" s="93"/>
      <c r="B386" s="93"/>
      <c r="C386" s="93"/>
      <c r="D386" s="93"/>
      <c r="E386" s="93"/>
      <c r="F386" s="93"/>
      <c r="G386" s="93"/>
      <c r="H386" s="17"/>
      <c r="I386" s="17"/>
      <c r="J386" s="17"/>
      <c r="K386" s="17"/>
      <c r="L386" s="17"/>
    </row>
    <row r="387" spans="1:12" s="6" customFormat="1" ht="15">
      <c r="A387" s="93"/>
      <c r="B387" s="93"/>
      <c r="C387" s="93"/>
      <c r="D387" s="93"/>
      <c r="E387" s="93"/>
      <c r="F387" s="93"/>
      <c r="G387" s="93"/>
      <c r="H387" s="17"/>
      <c r="I387" s="17"/>
      <c r="J387" s="17"/>
      <c r="K387" s="17"/>
      <c r="L387" s="17"/>
    </row>
    <row r="388" spans="1:12" s="6" customFormat="1" ht="15">
      <c r="A388" s="93"/>
      <c r="B388" s="93"/>
      <c r="C388" s="93"/>
      <c r="D388" s="93"/>
      <c r="E388" s="93"/>
      <c r="F388" s="93"/>
      <c r="G388" s="93"/>
      <c r="H388" s="17"/>
      <c r="I388" s="17"/>
      <c r="J388" s="17"/>
      <c r="K388" s="17"/>
      <c r="L388" s="17"/>
    </row>
    <row r="389" spans="1:12" s="6" customFormat="1" ht="15">
      <c r="A389" s="93"/>
      <c r="B389" s="93"/>
      <c r="C389" s="93"/>
      <c r="D389" s="93"/>
      <c r="E389" s="93"/>
      <c r="F389" s="93"/>
      <c r="G389" s="93"/>
      <c r="H389" s="17"/>
      <c r="I389" s="17"/>
      <c r="J389" s="17"/>
      <c r="K389" s="17"/>
      <c r="L389" s="17"/>
    </row>
    <row r="390" spans="1:12" s="6" customFormat="1" ht="15">
      <c r="A390" s="93"/>
      <c r="B390" s="93"/>
      <c r="C390" s="93"/>
      <c r="D390" s="93"/>
      <c r="E390" s="93"/>
      <c r="F390" s="93"/>
      <c r="G390" s="93"/>
      <c r="H390" s="17"/>
      <c r="I390" s="17"/>
      <c r="J390" s="17"/>
      <c r="K390" s="17"/>
      <c r="L390" s="17"/>
    </row>
    <row r="391" spans="1:12" s="6" customFormat="1" ht="15">
      <c r="A391" s="93"/>
      <c r="B391" s="93"/>
      <c r="C391" s="93"/>
      <c r="D391" s="93"/>
      <c r="E391" s="93"/>
      <c r="F391" s="93"/>
      <c r="G391" s="93"/>
      <c r="H391" s="17"/>
      <c r="I391" s="17"/>
      <c r="J391" s="17"/>
      <c r="K391" s="17"/>
      <c r="L391" s="17"/>
    </row>
    <row r="392" spans="1:12" s="6" customFormat="1" ht="15">
      <c r="A392" s="93"/>
      <c r="B392" s="93"/>
      <c r="C392" s="93"/>
      <c r="D392" s="93"/>
      <c r="E392" s="93"/>
      <c r="F392" s="93"/>
      <c r="G392" s="93"/>
      <c r="H392" s="17"/>
      <c r="I392" s="17"/>
      <c r="J392" s="17"/>
      <c r="K392" s="17"/>
      <c r="L392" s="17"/>
    </row>
    <row r="393" spans="1:12" s="6" customFormat="1" ht="15">
      <c r="A393" s="93"/>
      <c r="B393" s="93"/>
      <c r="C393" s="93"/>
      <c r="D393" s="93"/>
      <c r="E393" s="93"/>
      <c r="F393" s="93"/>
      <c r="G393" s="93"/>
      <c r="H393" s="17"/>
      <c r="I393" s="17"/>
      <c r="J393" s="17"/>
      <c r="K393" s="17"/>
      <c r="L393" s="17"/>
    </row>
    <row r="394" spans="1:12" s="6" customFormat="1" ht="15">
      <c r="A394" s="93"/>
      <c r="B394" s="93"/>
      <c r="C394" s="93"/>
      <c r="D394" s="93"/>
      <c r="E394" s="93"/>
      <c r="F394" s="93"/>
      <c r="G394" s="93"/>
      <c r="H394" s="17"/>
      <c r="I394" s="17"/>
      <c r="J394" s="17"/>
      <c r="K394" s="17"/>
      <c r="L394" s="17"/>
    </row>
    <row r="395" spans="1:12" s="6" customFormat="1" ht="15">
      <c r="A395" s="93"/>
      <c r="B395" s="93"/>
      <c r="C395" s="93"/>
      <c r="D395" s="93"/>
      <c r="E395" s="93"/>
      <c r="F395" s="93"/>
      <c r="G395" s="93"/>
      <c r="H395" s="17"/>
      <c r="I395" s="17"/>
      <c r="J395" s="17"/>
      <c r="K395" s="17"/>
      <c r="L395" s="17"/>
    </row>
    <row r="396" spans="1:12" s="6" customFormat="1" ht="12.75" customHeight="1">
      <c r="A396" s="93"/>
      <c r="B396" s="93"/>
      <c r="C396" s="93"/>
      <c r="D396" s="93"/>
      <c r="E396" s="93"/>
      <c r="F396" s="93"/>
      <c r="G396" s="93"/>
      <c r="H396" s="17"/>
      <c r="I396" s="17"/>
      <c r="J396" s="17"/>
      <c r="K396" s="17"/>
      <c r="L396" s="17"/>
    </row>
    <row r="397" spans="1:12" s="6" customFormat="1" ht="15">
      <c r="A397" s="93"/>
      <c r="B397" s="93"/>
      <c r="C397" s="93"/>
      <c r="D397" s="93"/>
      <c r="E397" s="93"/>
      <c r="F397" s="93"/>
      <c r="G397" s="93"/>
      <c r="H397" s="17"/>
      <c r="I397" s="17"/>
      <c r="J397" s="17"/>
      <c r="K397" s="17"/>
      <c r="L397" s="17"/>
    </row>
    <row r="398" spans="1:12" s="4" customFormat="1" ht="15">
      <c r="A398" s="94"/>
      <c r="B398" s="94"/>
      <c r="C398" s="94"/>
      <c r="D398" s="94"/>
      <c r="E398" s="94"/>
      <c r="F398" s="94"/>
      <c r="G398" s="94"/>
      <c r="H398" s="23"/>
      <c r="I398" s="23"/>
      <c r="J398" s="23"/>
      <c r="K398" s="23"/>
      <c r="L398" s="23"/>
    </row>
    <row r="399" spans="1:12" s="6" customFormat="1" ht="15">
      <c r="A399" s="93"/>
      <c r="B399" s="93"/>
      <c r="C399" s="93"/>
      <c r="D399" s="93"/>
      <c r="E399" s="93"/>
      <c r="F399" s="93"/>
      <c r="G399" s="93"/>
      <c r="H399" s="17"/>
      <c r="I399" s="17"/>
      <c r="J399" s="17"/>
      <c r="K399" s="17"/>
      <c r="L399" s="17"/>
    </row>
    <row r="400" spans="1:12" s="1" customFormat="1" ht="15.75">
      <c r="A400" s="95"/>
      <c r="B400" s="95"/>
      <c r="C400" s="95"/>
      <c r="D400" s="95"/>
      <c r="E400" s="95"/>
      <c r="F400" s="95"/>
      <c r="G400" s="95"/>
      <c r="H400" s="24"/>
      <c r="I400" s="24"/>
      <c r="J400" s="24"/>
      <c r="K400" s="24"/>
      <c r="L400" s="24"/>
    </row>
    <row r="401" spans="1:12" s="6" customFormat="1" ht="15">
      <c r="A401" s="93"/>
      <c r="B401" s="93"/>
      <c r="C401" s="93"/>
      <c r="D401" s="93"/>
      <c r="E401" s="93"/>
      <c r="F401" s="93"/>
      <c r="G401" s="93"/>
      <c r="H401" s="17"/>
      <c r="I401" s="17"/>
      <c r="J401" s="17"/>
      <c r="K401" s="17"/>
      <c r="L401" s="17"/>
    </row>
    <row r="402" spans="1:12" s="6" customFormat="1" ht="15">
      <c r="A402" s="93"/>
      <c r="B402" s="93"/>
      <c r="C402" s="93"/>
      <c r="D402" s="93"/>
      <c r="E402" s="93"/>
      <c r="F402" s="93"/>
      <c r="G402" s="93"/>
      <c r="H402" s="17"/>
      <c r="I402" s="17"/>
      <c r="J402" s="17"/>
      <c r="K402" s="17"/>
      <c r="L402" s="17"/>
    </row>
    <row r="403" spans="1:12" s="6" customFormat="1" ht="15">
      <c r="A403" s="93"/>
      <c r="B403" s="93"/>
      <c r="C403" s="93"/>
      <c r="D403" s="93"/>
      <c r="E403" s="93"/>
      <c r="F403" s="93"/>
      <c r="G403" s="93"/>
      <c r="H403" s="17"/>
      <c r="I403" s="17"/>
      <c r="J403" s="17"/>
      <c r="K403" s="17"/>
      <c r="L403" s="17"/>
    </row>
    <row r="404" spans="1:12" s="6" customFormat="1" ht="15">
      <c r="A404" s="93"/>
      <c r="B404" s="93"/>
      <c r="C404" s="93"/>
      <c r="D404" s="93"/>
      <c r="E404" s="93"/>
      <c r="F404" s="93"/>
      <c r="G404" s="93"/>
      <c r="H404" s="17"/>
      <c r="I404" s="17"/>
      <c r="J404" s="17"/>
      <c r="K404" s="17"/>
      <c r="L404" s="17"/>
    </row>
    <row r="405" spans="1:12" s="6" customFormat="1" ht="15">
      <c r="A405" s="93"/>
      <c r="B405" s="93"/>
      <c r="C405" s="93"/>
      <c r="D405" s="93"/>
      <c r="E405" s="93"/>
      <c r="F405" s="93"/>
      <c r="G405" s="93"/>
      <c r="H405" s="17"/>
      <c r="I405" s="17"/>
      <c r="J405" s="17"/>
      <c r="K405" s="17"/>
      <c r="L405" s="17"/>
    </row>
    <row r="406" spans="1:12" s="2" customFormat="1" ht="15">
      <c r="A406" s="96"/>
      <c r="B406" s="96"/>
      <c r="C406" s="96"/>
      <c r="D406" s="96"/>
      <c r="E406" s="96"/>
      <c r="F406" s="96"/>
      <c r="G406" s="96"/>
      <c r="H406" s="25"/>
      <c r="I406" s="25"/>
      <c r="J406" s="25"/>
      <c r="K406" s="25"/>
      <c r="L406" s="25"/>
    </row>
    <row r="407" spans="1:12" s="6" customFormat="1" ht="15">
      <c r="A407" s="93"/>
      <c r="B407" s="93"/>
      <c r="C407" s="93"/>
      <c r="D407" s="93"/>
      <c r="E407" s="93"/>
      <c r="F407" s="93"/>
      <c r="G407" s="93"/>
      <c r="H407" s="17"/>
      <c r="I407" s="17"/>
      <c r="J407" s="17"/>
      <c r="K407" s="17"/>
      <c r="L407" s="17"/>
    </row>
    <row r="408" spans="1:12" s="1" customFormat="1" ht="15.75">
      <c r="A408" s="95"/>
      <c r="B408" s="95"/>
      <c r="C408" s="95"/>
      <c r="D408" s="95"/>
      <c r="E408" s="95"/>
      <c r="F408" s="95"/>
      <c r="G408" s="95"/>
      <c r="H408" s="24"/>
      <c r="I408" s="24"/>
      <c r="J408" s="24"/>
      <c r="K408" s="24"/>
      <c r="L408" s="24"/>
    </row>
    <row r="409" spans="1:12" s="6" customFormat="1" ht="15">
      <c r="A409" s="93"/>
      <c r="B409" s="93"/>
      <c r="C409" s="93"/>
      <c r="D409" s="93"/>
      <c r="E409" s="93"/>
      <c r="F409" s="93"/>
      <c r="G409" s="93"/>
      <c r="H409" s="17"/>
      <c r="I409" s="17"/>
      <c r="J409" s="17"/>
      <c r="K409" s="17"/>
      <c r="L409" s="17"/>
    </row>
    <row r="410" spans="1:12" s="6" customFormat="1" ht="15">
      <c r="A410" s="93"/>
      <c r="B410" s="93"/>
      <c r="C410" s="93"/>
      <c r="D410" s="93"/>
      <c r="E410" s="93"/>
      <c r="F410" s="93"/>
      <c r="G410" s="93"/>
      <c r="H410" s="17"/>
      <c r="I410" s="17"/>
      <c r="J410" s="17"/>
      <c r="K410" s="17"/>
      <c r="L410" s="17"/>
    </row>
    <row r="411" spans="1:12" s="6" customFormat="1" ht="15">
      <c r="A411" s="93"/>
      <c r="B411" s="93"/>
      <c r="C411" s="93"/>
      <c r="D411" s="93"/>
      <c r="E411" s="93"/>
      <c r="F411" s="93"/>
      <c r="G411" s="93"/>
      <c r="H411" s="17"/>
      <c r="I411" s="17"/>
      <c r="J411" s="17"/>
      <c r="K411" s="17"/>
      <c r="L411" s="17"/>
    </row>
    <row r="412" spans="1:12" s="6" customFormat="1" ht="15">
      <c r="A412" s="93"/>
      <c r="B412" s="93"/>
      <c r="C412" s="93"/>
      <c r="D412" s="93"/>
      <c r="E412" s="93"/>
      <c r="F412" s="93"/>
      <c r="G412" s="93"/>
      <c r="H412" s="17"/>
      <c r="I412" s="17"/>
      <c r="J412" s="17"/>
      <c r="K412" s="17"/>
      <c r="L412" s="17"/>
    </row>
    <row r="413" spans="1:12" s="6" customFormat="1" ht="15">
      <c r="A413" s="93"/>
      <c r="B413" s="93"/>
      <c r="C413" s="93"/>
      <c r="D413" s="93"/>
      <c r="E413" s="93"/>
      <c r="F413" s="93"/>
      <c r="G413" s="93"/>
      <c r="H413" s="17"/>
      <c r="I413" s="17"/>
      <c r="J413" s="17"/>
      <c r="K413" s="17"/>
      <c r="L413" s="17"/>
    </row>
    <row r="414" spans="1:12" s="6" customFormat="1" ht="15">
      <c r="A414" s="93"/>
      <c r="B414" s="93"/>
      <c r="C414" s="93"/>
      <c r="D414" s="93"/>
      <c r="E414" s="93"/>
      <c r="F414" s="93"/>
      <c r="G414" s="93"/>
      <c r="H414" s="17"/>
      <c r="I414" s="17"/>
      <c r="J414" s="17"/>
      <c r="K414" s="17"/>
      <c r="L414" s="17"/>
    </row>
    <row r="415" spans="1:12" s="6" customFormat="1" ht="15">
      <c r="A415" s="93"/>
      <c r="B415" s="93"/>
      <c r="C415" s="93"/>
      <c r="D415" s="93"/>
      <c r="E415" s="93"/>
      <c r="F415" s="93"/>
      <c r="G415" s="93"/>
      <c r="H415" s="17"/>
      <c r="I415" s="17"/>
      <c r="J415" s="17"/>
      <c r="K415" s="17"/>
      <c r="L415" s="17"/>
    </row>
    <row r="416" spans="1:12" s="2" customFormat="1" ht="15">
      <c r="A416" s="96"/>
      <c r="B416" s="96"/>
      <c r="C416" s="96"/>
      <c r="D416" s="96"/>
      <c r="E416" s="96"/>
      <c r="F416" s="96"/>
      <c r="G416" s="96"/>
      <c r="H416" s="25"/>
      <c r="I416" s="25"/>
      <c r="J416" s="25"/>
      <c r="K416" s="25"/>
      <c r="L416" s="25"/>
    </row>
    <row r="417" spans="1:12" s="6" customFormat="1" ht="15">
      <c r="A417" s="93"/>
      <c r="B417" s="93"/>
      <c r="C417" s="93"/>
      <c r="D417" s="93"/>
      <c r="E417" s="93"/>
      <c r="F417" s="93"/>
      <c r="G417" s="93"/>
      <c r="H417" s="17"/>
      <c r="I417" s="17"/>
      <c r="J417" s="17"/>
      <c r="K417" s="17"/>
      <c r="L417" s="17"/>
    </row>
    <row r="418" spans="1:12" s="6" customFormat="1" ht="15">
      <c r="A418" s="93"/>
      <c r="B418" s="93"/>
      <c r="C418" s="93"/>
      <c r="D418" s="93"/>
      <c r="E418" s="93"/>
      <c r="F418" s="93"/>
      <c r="G418" s="93"/>
      <c r="H418" s="17"/>
      <c r="I418" s="17"/>
      <c r="J418" s="17"/>
      <c r="K418" s="17"/>
      <c r="L418" s="17"/>
    </row>
    <row r="419" spans="1:12" s="6" customFormat="1" ht="15">
      <c r="A419" s="93"/>
      <c r="B419" s="93"/>
      <c r="C419" s="93"/>
      <c r="D419" s="93"/>
      <c r="E419" s="93"/>
      <c r="F419" s="93"/>
      <c r="G419" s="93"/>
      <c r="H419" s="17"/>
      <c r="I419" s="17"/>
      <c r="J419" s="17"/>
      <c r="K419" s="17"/>
      <c r="L419" s="17"/>
    </row>
    <row r="420" spans="1:12" s="6" customFormat="1" ht="15">
      <c r="A420" s="93"/>
      <c r="B420" s="93"/>
      <c r="C420" s="93"/>
      <c r="D420" s="93"/>
      <c r="E420" s="93"/>
      <c r="F420" s="93"/>
      <c r="G420" s="93"/>
      <c r="H420" s="17"/>
      <c r="I420" s="17"/>
      <c r="J420" s="17"/>
      <c r="K420" s="17"/>
      <c r="L420" s="17"/>
    </row>
    <row r="421" spans="1:12" s="6" customFormat="1" ht="15">
      <c r="A421" s="93"/>
      <c r="B421" s="93"/>
      <c r="C421" s="93"/>
      <c r="D421" s="93"/>
      <c r="E421" s="93"/>
      <c r="F421" s="93"/>
      <c r="G421" s="93"/>
      <c r="H421" s="17"/>
      <c r="I421" s="17"/>
      <c r="J421" s="17"/>
      <c r="K421" s="17"/>
      <c r="L421" s="17"/>
    </row>
    <row r="422" spans="1:12" s="6" customFormat="1" ht="15">
      <c r="A422" s="93"/>
      <c r="B422" s="93"/>
      <c r="C422" s="93"/>
      <c r="D422" s="93"/>
      <c r="E422" s="93"/>
      <c r="F422" s="93"/>
      <c r="G422" s="93"/>
      <c r="H422" s="17"/>
      <c r="I422" s="17"/>
      <c r="J422" s="17"/>
      <c r="K422" s="17"/>
      <c r="L422" s="17"/>
    </row>
    <row r="423" spans="1:12" s="6" customFormat="1" ht="15">
      <c r="A423" s="93"/>
      <c r="B423" s="93"/>
      <c r="C423" s="93"/>
      <c r="D423" s="93"/>
      <c r="E423" s="93"/>
      <c r="F423" s="93"/>
      <c r="G423" s="93"/>
      <c r="H423" s="17"/>
      <c r="I423" s="17"/>
      <c r="J423" s="17"/>
      <c r="K423" s="17"/>
      <c r="L423" s="17"/>
    </row>
    <row r="424" spans="1:12" s="6" customFormat="1" ht="15">
      <c r="A424" s="93"/>
      <c r="B424" s="93"/>
      <c r="C424" s="93"/>
      <c r="D424" s="93"/>
      <c r="E424" s="93"/>
      <c r="F424" s="93"/>
      <c r="G424" s="93"/>
      <c r="H424" s="17"/>
      <c r="I424" s="17"/>
      <c r="J424" s="17"/>
      <c r="K424" s="17"/>
      <c r="L424" s="17"/>
    </row>
    <row r="425" spans="1:12" s="6" customFormat="1" ht="15">
      <c r="A425" s="93"/>
      <c r="B425" s="93"/>
      <c r="C425" s="93"/>
      <c r="D425" s="93"/>
      <c r="E425" s="93"/>
      <c r="F425" s="93"/>
      <c r="G425" s="93"/>
      <c r="H425" s="17"/>
      <c r="I425" s="17"/>
      <c r="J425" s="17"/>
      <c r="K425" s="17"/>
      <c r="L425" s="17"/>
    </row>
    <row r="426" spans="1:12" s="6" customFormat="1" ht="15">
      <c r="A426" s="93"/>
      <c r="B426" s="93"/>
      <c r="C426" s="93"/>
      <c r="D426" s="93"/>
      <c r="E426" s="93"/>
      <c r="F426" s="93"/>
      <c r="G426" s="93"/>
      <c r="H426" s="17"/>
      <c r="I426" s="17"/>
      <c r="J426" s="17"/>
      <c r="K426" s="17"/>
      <c r="L426" s="17"/>
    </row>
    <row r="427" spans="1:12" s="6" customFormat="1" ht="15">
      <c r="A427" s="93"/>
      <c r="B427" s="93"/>
      <c r="C427" s="93"/>
      <c r="D427" s="93"/>
      <c r="E427" s="93"/>
      <c r="F427" s="93"/>
      <c r="G427" s="93"/>
      <c r="H427" s="17"/>
      <c r="I427" s="17"/>
      <c r="J427" s="17"/>
      <c r="K427" s="17"/>
      <c r="L427" s="17"/>
    </row>
    <row r="428" spans="1:12" s="6" customFormat="1" ht="15">
      <c r="A428" s="93"/>
      <c r="B428" s="93"/>
      <c r="C428" s="93"/>
      <c r="D428" s="93"/>
      <c r="E428" s="93"/>
      <c r="F428" s="93"/>
      <c r="G428" s="93"/>
      <c r="H428" s="17"/>
      <c r="I428" s="17"/>
      <c r="J428" s="17"/>
      <c r="K428" s="17"/>
      <c r="L428" s="17"/>
    </row>
    <row r="429" spans="1:12" s="6" customFormat="1" ht="15">
      <c r="A429" s="93"/>
      <c r="B429" s="93"/>
      <c r="C429" s="93"/>
      <c r="D429" s="93"/>
      <c r="E429" s="93"/>
      <c r="F429" s="93"/>
      <c r="G429" s="93"/>
      <c r="H429" s="17"/>
      <c r="I429" s="17"/>
      <c r="J429" s="17"/>
      <c r="K429" s="17"/>
      <c r="L429" s="17"/>
    </row>
    <row r="430" spans="1:12" s="6" customFormat="1" ht="15">
      <c r="A430" s="93"/>
      <c r="B430" s="93"/>
      <c r="C430" s="93"/>
      <c r="D430" s="93"/>
      <c r="E430" s="93"/>
      <c r="F430" s="93"/>
      <c r="G430" s="93"/>
      <c r="H430" s="17"/>
      <c r="I430" s="17"/>
      <c r="J430" s="17"/>
      <c r="K430" s="17"/>
      <c r="L430" s="17"/>
    </row>
    <row r="431" spans="1:12" s="6" customFormat="1" ht="15">
      <c r="A431" s="93"/>
      <c r="B431" s="93"/>
      <c r="C431" s="93"/>
      <c r="D431" s="93"/>
      <c r="E431" s="93"/>
      <c r="F431" s="93"/>
      <c r="G431" s="93"/>
      <c r="H431" s="17"/>
      <c r="I431" s="17"/>
      <c r="J431" s="17"/>
      <c r="K431" s="17"/>
      <c r="L431" s="17"/>
    </row>
    <row r="432" spans="1:12" s="6" customFormat="1" ht="15">
      <c r="A432" s="93"/>
      <c r="B432" s="93"/>
      <c r="C432" s="93"/>
      <c r="D432" s="93"/>
      <c r="E432" s="93"/>
      <c r="F432" s="93"/>
      <c r="G432" s="93"/>
      <c r="H432" s="17"/>
      <c r="I432" s="17"/>
      <c r="J432" s="17"/>
      <c r="K432" s="17"/>
      <c r="L432" s="17"/>
    </row>
    <row r="433" spans="1:12" s="6" customFormat="1" ht="15">
      <c r="A433" s="93"/>
      <c r="B433" s="93"/>
      <c r="C433" s="93"/>
      <c r="D433" s="93"/>
      <c r="E433" s="93"/>
      <c r="F433" s="93"/>
      <c r="G433" s="93"/>
      <c r="H433" s="17"/>
      <c r="I433" s="17"/>
      <c r="J433" s="17"/>
      <c r="K433" s="17"/>
      <c r="L433" s="17"/>
    </row>
    <row r="434" spans="1:12" s="6" customFormat="1" ht="15">
      <c r="A434" s="93"/>
      <c r="B434" s="93"/>
      <c r="C434" s="93"/>
      <c r="D434" s="93"/>
      <c r="E434" s="93"/>
      <c r="F434" s="93"/>
      <c r="G434" s="93"/>
      <c r="H434" s="17"/>
      <c r="I434" s="17"/>
      <c r="J434" s="17"/>
      <c r="K434" s="17"/>
      <c r="L434" s="17"/>
    </row>
    <row r="435" spans="1:12" s="6" customFormat="1" ht="15">
      <c r="A435" s="93"/>
      <c r="B435" s="93"/>
      <c r="C435" s="93"/>
      <c r="D435" s="93"/>
      <c r="E435" s="93"/>
      <c r="F435" s="93"/>
      <c r="G435" s="93"/>
      <c r="H435" s="17"/>
      <c r="I435" s="17"/>
      <c r="J435" s="17"/>
      <c r="K435" s="17"/>
      <c r="L435" s="17"/>
    </row>
    <row r="436" spans="1:12" s="6" customFormat="1" ht="15">
      <c r="A436" s="93"/>
      <c r="B436" s="93"/>
      <c r="C436" s="93"/>
      <c r="D436" s="93"/>
      <c r="E436" s="93"/>
      <c r="F436" s="93"/>
      <c r="G436" s="93"/>
      <c r="H436" s="17"/>
      <c r="I436" s="17"/>
      <c r="J436" s="17"/>
      <c r="K436" s="17"/>
      <c r="L436" s="17"/>
    </row>
    <row r="437" spans="1:12" s="6" customFormat="1" ht="15">
      <c r="A437" s="93"/>
      <c r="B437" s="93"/>
      <c r="C437" s="93"/>
      <c r="D437" s="93"/>
      <c r="E437" s="93"/>
      <c r="F437" s="93"/>
      <c r="G437" s="93"/>
      <c r="H437" s="17"/>
      <c r="I437" s="17"/>
      <c r="J437" s="17"/>
      <c r="K437" s="17"/>
      <c r="L437" s="17"/>
    </row>
    <row r="438" spans="1:12" s="6" customFormat="1" ht="15">
      <c r="A438" s="93"/>
      <c r="B438" s="93"/>
      <c r="C438" s="93"/>
      <c r="D438" s="93"/>
      <c r="E438" s="93"/>
      <c r="F438" s="93"/>
      <c r="G438" s="93"/>
      <c r="H438" s="17"/>
      <c r="I438" s="17"/>
      <c r="J438" s="17"/>
      <c r="K438" s="17"/>
      <c r="L438" s="17"/>
    </row>
    <row r="439" spans="1:12" s="6" customFormat="1" ht="15">
      <c r="A439" s="93"/>
      <c r="B439" s="93"/>
      <c r="C439" s="93"/>
      <c r="D439" s="93"/>
      <c r="E439" s="93"/>
      <c r="F439" s="93"/>
      <c r="G439" s="93"/>
      <c r="H439" s="17"/>
      <c r="I439" s="17"/>
      <c r="J439" s="17"/>
      <c r="K439" s="17"/>
      <c r="L439" s="17"/>
    </row>
  </sheetData>
  <sheetProtection/>
  <mergeCells count="265">
    <mergeCell ref="T358:V358"/>
    <mergeCell ref="W358:W359"/>
    <mergeCell ref="Q323:Q324"/>
    <mergeCell ref="R323:R324"/>
    <mergeCell ref="S323:S324"/>
    <mergeCell ref="T323:V323"/>
    <mergeCell ref="W323:W324"/>
    <mergeCell ref="Q341:Q342"/>
    <mergeCell ref="R341:R342"/>
    <mergeCell ref="S341:S342"/>
    <mergeCell ref="T341:V341"/>
    <mergeCell ref="W341:W342"/>
    <mergeCell ref="T284:V284"/>
    <mergeCell ref="W284:W285"/>
    <mergeCell ref="Q303:Q304"/>
    <mergeCell ref="R303:R304"/>
    <mergeCell ref="S303:S304"/>
    <mergeCell ref="T303:V303"/>
    <mergeCell ref="W303:W304"/>
    <mergeCell ref="T251:V251"/>
    <mergeCell ref="W251:W252"/>
    <mergeCell ref="Q267:Q268"/>
    <mergeCell ref="R267:R268"/>
    <mergeCell ref="S267:S268"/>
    <mergeCell ref="T267:V267"/>
    <mergeCell ref="W267:W268"/>
    <mergeCell ref="T214:V214"/>
    <mergeCell ref="W214:W215"/>
    <mergeCell ref="Q233:Q234"/>
    <mergeCell ref="R233:R234"/>
    <mergeCell ref="S233:S234"/>
    <mergeCell ref="T233:V233"/>
    <mergeCell ref="W233:W234"/>
    <mergeCell ref="Q179:Q180"/>
    <mergeCell ref="R179:R180"/>
    <mergeCell ref="S179:S180"/>
    <mergeCell ref="T179:V179"/>
    <mergeCell ref="W179:W180"/>
    <mergeCell ref="Q197:Q198"/>
    <mergeCell ref="R197:R198"/>
    <mergeCell ref="S197:S198"/>
    <mergeCell ref="T197:V197"/>
    <mergeCell ref="W197:W198"/>
    <mergeCell ref="Q143:Q144"/>
    <mergeCell ref="R143:R144"/>
    <mergeCell ref="S143:S144"/>
    <mergeCell ref="T143:V143"/>
    <mergeCell ref="W143:W144"/>
    <mergeCell ref="Q161:Q162"/>
    <mergeCell ref="R161:R162"/>
    <mergeCell ref="S161:S162"/>
    <mergeCell ref="T161:V161"/>
    <mergeCell ref="W161:W162"/>
    <mergeCell ref="Q107:Q108"/>
    <mergeCell ref="R107:R108"/>
    <mergeCell ref="S107:S108"/>
    <mergeCell ref="T107:V107"/>
    <mergeCell ref="W107:W108"/>
    <mergeCell ref="Q125:Q126"/>
    <mergeCell ref="R125:R126"/>
    <mergeCell ref="S125:S126"/>
    <mergeCell ref="T125:V125"/>
    <mergeCell ref="W125:W126"/>
    <mergeCell ref="Q67:Q68"/>
    <mergeCell ref="R67:R68"/>
    <mergeCell ref="S67:S68"/>
    <mergeCell ref="T67:V67"/>
    <mergeCell ref="W67:W68"/>
    <mergeCell ref="Q88:Q89"/>
    <mergeCell ref="R88:R89"/>
    <mergeCell ref="S88:S89"/>
    <mergeCell ref="T88:V88"/>
    <mergeCell ref="W88:W89"/>
    <mergeCell ref="W29:W30"/>
    <mergeCell ref="Q47:Q48"/>
    <mergeCell ref="R47:R48"/>
    <mergeCell ref="S47:S48"/>
    <mergeCell ref="T47:V47"/>
    <mergeCell ref="W47:W48"/>
    <mergeCell ref="Q8:W8"/>
    <mergeCell ref="Q12:Q13"/>
    <mergeCell ref="R12:R13"/>
    <mergeCell ref="S12:S13"/>
    <mergeCell ref="T12:V12"/>
    <mergeCell ref="W12:W13"/>
    <mergeCell ref="O214:O215"/>
    <mergeCell ref="L214:N214"/>
    <mergeCell ref="G284:G285"/>
    <mergeCell ref="O284:O285"/>
    <mergeCell ref="G358:G359"/>
    <mergeCell ref="D358:F358"/>
    <mergeCell ref="D284:F284"/>
    <mergeCell ref="L284:N284"/>
    <mergeCell ref="D251:F251"/>
    <mergeCell ref="G251:G252"/>
    <mergeCell ref="O125:O126"/>
    <mergeCell ref="A179:A180"/>
    <mergeCell ref="O67:O68"/>
    <mergeCell ref="I88:I89"/>
    <mergeCell ref="J88:J89"/>
    <mergeCell ref="K88:K89"/>
    <mergeCell ref="L88:N88"/>
    <mergeCell ref="O88:O89"/>
    <mergeCell ref="O107:O108"/>
    <mergeCell ref="I125:I126"/>
    <mergeCell ref="J125:J126"/>
    <mergeCell ref="J67:J68"/>
    <mergeCell ref="K67:K68"/>
    <mergeCell ref="L67:N67"/>
    <mergeCell ref="J107:J108"/>
    <mergeCell ref="K107:K108"/>
    <mergeCell ref="L107:N107"/>
    <mergeCell ref="K125:K126"/>
    <mergeCell ref="L125:N125"/>
    <mergeCell ref="B323:B324"/>
    <mergeCell ref="C323:C324"/>
    <mergeCell ref="D323:F323"/>
    <mergeCell ref="G323:G324"/>
    <mergeCell ref="I67:I68"/>
    <mergeCell ref="I107:I108"/>
    <mergeCell ref="G303:G304"/>
    <mergeCell ref="I251:I252"/>
    <mergeCell ref="I303:I304"/>
    <mergeCell ref="G179:G180"/>
    <mergeCell ref="A341:A342"/>
    <mergeCell ref="B341:B342"/>
    <mergeCell ref="C341:C342"/>
    <mergeCell ref="D341:F341"/>
    <mergeCell ref="G341:G342"/>
    <mergeCell ref="A303:A304"/>
    <mergeCell ref="B303:B304"/>
    <mergeCell ref="C303:C304"/>
    <mergeCell ref="A323:A324"/>
    <mergeCell ref="D303:F303"/>
    <mergeCell ref="A267:A268"/>
    <mergeCell ref="B267:B268"/>
    <mergeCell ref="C267:C268"/>
    <mergeCell ref="D267:F267"/>
    <mergeCell ref="G267:G268"/>
    <mergeCell ref="A233:A234"/>
    <mergeCell ref="B233:B234"/>
    <mergeCell ref="G214:G215"/>
    <mergeCell ref="D214:F214"/>
    <mergeCell ref="C233:C234"/>
    <mergeCell ref="D233:F233"/>
    <mergeCell ref="G233:G234"/>
    <mergeCell ref="D107:F107"/>
    <mergeCell ref="G107:G108"/>
    <mergeCell ref="C143:C144"/>
    <mergeCell ref="G197:G198"/>
    <mergeCell ref="G143:G144"/>
    <mergeCell ref="C179:C180"/>
    <mergeCell ref="D179:F179"/>
    <mergeCell ref="B143:B144"/>
    <mergeCell ref="B179:B180"/>
    <mergeCell ref="A197:A198"/>
    <mergeCell ref="B197:B198"/>
    <mergeCell ref="C197:C198"/>
    <mergeCell ref="D197:F197"/>
    <mergeCell ref="A143:A144"/>
    <mergeCell ref="D143:F143"/>
    <mergeCell ref="A8:G8"/>
    <mergeCell ref="A88:A89"/>
    <mergeCell ref="B88:B89"/>
    <mergeCell ref="C88:C89"/>
    <mergeCell ref="D88:F88"/>
    <mergeCell ref="A161:A162"/>
    <mergeCell ref="B161:B162"/>
    <mergeCell ref="C161:C162"/>
    <mergeCell ref="D161:F161"/>
    <mergeCell ref="G161:G162"/>
    <mergeCell ref="A47:A48"/>
    <mergeCell ref="B47:B48"/>
    <mergeCell ref="C47:C48"/>
    <mergeCell ref="D47:F47"/>
    <mergeCell ref="G47:G48"/>
    <mergeCell ref="A125:A126"/>
    <mergeCell ref="B125:B126"/>
    <mergeCell ref="C125:C126"/>
    <mergeCell ref="D125:F125"/>
    <mergeCell ref="G125:G126"/>
    <mergeCell ref="A67:A68"/>
    <mergeCell ref="B67:B68"/>
    <mergeCell ref="C67:C68"/>
    <mergeCell ref="D67:F67"/>
    <mergeCell ref="G67:G68"/>
    <mergeCell ref="G88:G89"/>
    <mergeCell ref="A107:A108"/>
    <mergeCell ref="B107:B108"/>
    <mergeCell ref="C107:C108"/>
    <mergeCell ref="I8:O8"/>
    <mergeCell ref="I12:I13"/>
    <mergeCell ref="J12:J13"/>
    <mergeCell ref="K12:K13"/>
    <mergeCell ref="L12:N12"/>
    <mergeCell ref="A12:A13"/>
    <mergeCell ref="B12:B13"/>
    <mergeCell ref="C12:C13"/>
    <mergeCell ref="D12:F12"/>
    <mergeCell ref="G12:G13"/>
    <mergeCell ref="O29:O30"/>
    <mergeCell ref="G29:G30"/>
    <mergeCell ref="I47:I48"/>
    <mergeCell ref="J47:J48"/>
    <mergeCell ref="K47:K48"/>
    <mergeCell ref="L47:N47"/>
    <mergeCell ref="O47:O48"/>
    <mergeCell ref="O12:O13"/>
    <mergeCell ref="I29:I30"/>
    <mergeCell ref="J29:J30"/>
    <mergeCell ref="K29:K30"/>
    <mergeCell ref="L29:N29"/>
    <mergeCell ref="I143:I144"/>
    <mergeCell ref="J143:J144"/>
    <mergeCell ref="K143:K144"/>
    <mergeCell ref="L143:N143"/>
    <mergeCell ref="O143:O144"/>
    <mergeCell ref="I161:I162"/>
    <mergeCell ref="J161:J162"/>
    <mergeCell ref="K161:K162"/>
    <mergeCell ref="L161:N161"/>
    <mergeCell ref="O161:O162"/>
    <mergeCell ref="I179:I180"/>
    <mergeCell ref="J179:J180"/>
    <mergeCell ref="K179:K180"/>
    <mergeCell ref="L179:N179"/>
    <mergeCell ref="O179:O180"/>
    <mergeCell ref="J197:J198"/>
    <mergeCell ref="K197:K198"/>
    <mergeCell ref="L197:N197"/>
    <mergeCell ref="O197:O198"/>
    <mergeCell ref="I233:I234"/>
    <mergeCell ref="J233:J234"/>
    <mergeCell ref="K233:K234"/>
    <mergeCell ref="L233:N233"/>
    <mergeCell ref="O233:O234"/>
    <mergeCell ref="I197:I198"/>
    <mergeCell ref="J251:J252"/>
    <mergeCell ref="K251:K252"/>
    <mergeCell ref="L251:N251"/>
    <mergeCell ref="O251:O252"/>
    <mergeCell ref="I267:I268"/>
    <mergeCell ref="J267:J268"/>
    <mergeCell ref="K267:K268"/>
    <mergeCell ref="L267:N267"/>
    <mergeCell ref="O267:O268"/>
    <mergeCell ref="K303:K304"/>
    <mergeCell ref="L303:N303"/>
    <mergeCell ref="O303:O304"/>
    <mergeCell ref="I323:I324"/>
    <mergeCell ref="J323:J324"/>
    <mergeCell ref="K323:K324"/>
    <mergeCell ref="L323:N323"/>
    <mergeCell ref="O323:O324"/>
    <mergeCell ref="J303:J304"/>
    <mergeCell ref="K341:K342"/>
    <mergeCell ref="L341:N341"/>
    <mergeCell ref="O341:O342"/>
    <mergeCell ref="I358:I359"/>
    <mergeCell ref="J358:J359"/>
    <mergeCell ref="K358:K359"/>
    <mergeCell ref="L358:N358"/>
    <mergeCell ref="O358:O359"/>
    <mergeCell ref="I341:I342"/>
    <mergeCell ref="J341:J342"/>
  </mergeCells>
  <printOptions/>
  <pageMargins left="0.8267716535433072" right="0.2362204724409449" top="0.5511811023622047" bottom="0.15748031496062992" header="0.11811023622047245" footer="0.11811023622047245"/>
  <pageSetup horizontalDpi="600" verticalDpi="600" orientation="portrait" paperSize="9" scale="90" r:id="rId1"/>
  <rowBreaks count="9" manualBreakCount="9">
    <brk id="42" max="32" man="1"/>
    <brk id="83" max="32" man="1"/>
    <brk id="120" max="32" man="1"/>
    <brk id="156" max="32" man="1"/>
    <brk id="192" max="32" man="1"/>
    <brk id="227" max="32" man="1"/>
    <brk id="263" max="32" man="1"/>
    <brk id="298" max="32" man="1"/>
    <brk id="336" max="32" man="1"/>
  </rowBreaks>
  <colBreaks count="1" manualBreakCount="1">
    <brk id="8" max="3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H21"/>
  <sheetViews>
    <sheetView zoomScale="130" zoomScaleNormal="130" zoomScaleSheetLayoutView="120" zoomScalePageLayoutView="0" workbookViewId="0" topLeftCell="A1">
      <selection activeCell="M11" sqref="M11"/>
    </sheetView>
  </sheetViews>
  <sheetFormatPr defaultColWidth="9.00390625" defaultRowHeight="12.75"/>
  <cols>
    <col min="1" max="1" width="4.00390625" style="91" customWidth="1"/>
    <col min="2" max="2" width="22.00390625" style="91" customWidth="1"/>
    <col min="3" max="3" width="10.375" style="91" customWidth="1"/>
    <col min="4" max="4" width="13.875" style="91" customWidth="1"/>
    <col min="5" max="5" width="11.625" style="91" customWidth="1"/>
    <col min="6" max="6" width="10.25390625" style="91" customWidth="1"/>
    <col min="7" max="7" width="12.00390625" style="91" customWidth="1"/>
    <col min="8" max="8" width="13.375" style="91" customWidth="1"/>
  </cols>
  <sheetData>
    <row r="2" ht="16.5" thickBot="1"/>
    <row r="3" spans="2:8" ht="15.75">
      <c r="B3" s="126"/>
      <c r="C3" s="524" t="s">
        <v>131</v>
      </c>
      <c r="D3" s="525"/>
      <c r="E3" s="526"/>
      <c r="F3" s="524" t="s">
        <v>132</v>
      </c>
      <c r="G3" s="525"/>
      <c r="H3" s="526"/>
    </row>
    <row r="4" spans="2:8" ht="15.75">
      <c r="B4" s="126"/>
      <c r="C4" s="127"/>
      <c r="D4" s="128" t="s">
        <v>133</v>
      </c>
      <c r="E4" s="129" t="s">
        <v>134</v>
      </c>
      <c r="F4" s="130"/>
      <c r="G4" s="128" t="s">
        <v>133</v>
      </c>
      <c r="H4" s="129" t="s">
        <v>134</v>
      </c>
    </row>
    <row r="5" spans="2:8" ht="15.75">
      <c r="B5" s="126" t="s">
        <v>135</v>
      </c>
      <c r="C5" s="131">
        <v>77</v>
      </c>
      <c r="D5" s="128">
        <f>C5*25/100</f>
        <v>19.25</v>
      </c>
      <c r="E5" s="129">
        <f>C5*35/100</f>
        <v>26.95</v>
      </c>
      <c r="F5" s="131">
        <v>90</v>
      </c>
      <c r="G5" s="128">
        <f>F5*25/100</f>
        <v>22.5</v>
      </c>
      <c r="H5" s="129">
        <f>F5*35/100</f>
        <v>31.5</v>
      </c>
    </row>
    <row r="6" spans="2:8" ht="15.75">
      <c r="B6" s="126" t="s">
        <v>136</v>
      </c>
      <c r="C6" s="131">
        <v>79</v>
      </c>
      <c r="D6" s="128">
        <f aca="true" t="shared" si="0" ref="D6:D21">C6*25/100</f>
        <v>19.75</v>
      </c>
      <c r="E6" s="129">
        <f aca="true" t="shared" si="1" ref="E6:E21">C6*35/100</f>
        <v>27.65</v>
      </c>
      <c r="F6" s="131">
        <v>92</v>
      </c>
      <c r="G6" s="128">
        <f aca="true" t="shared" si="2" ref="G6:G21">F6*25/100</f>
        <v>23</v>
      </c>
      <c r="H6" s="129">
        <f aca="true" t="shared" si="3" ref="H6:H21">F6*35/100</f>
        <v>32.2</v>
      </c>
    </row>
    <row r="7" spans="2:8" ht="15.75">
      <c r="B7" s="126" t="s">
        <v>137</v>
      </c>
      <c r="C7" s="131">
        <v>335</v>
      </c>
      <c r="D7" s="128">
        <f t="shared" si="0"/>
        <v>83.75</v>
      </c>
      <c r="E7" s="129">
        <f t="shared" si="1"/>
        <v>117.25</v>
      </c>
      <c r="F7" s="131">
        <v>383</v>
      </c>
      <c r="G7" s="128">
        <f t="shared" si="2"/>
        <v>95.75</v>
      </c>
      <c r="H7" s="129">
        <f t="shared" si="3"/>
        <v>134.05</v>
      </c>
    </row>
    <row r="8" spans="2:8" ht="15.75">
      <c r="B8" s="126" t="s">
        <v>138</v>
      </c>
      <c r="C8" s="131">
        <v>2350</v>
      </c>
      <c r="D8" s="128">
        <f t="shared" si="0"/>
        <v>587.5</v>
      </c>
      <c r="E8" s="129">
        <f t="shared" si="1"/>
        <v>822.5</v>
      </c>
      <c r="F8" s="131">
        <v>2720</v>
      </c>
      <c r="G8" s="128">
        <f t="shared" si="2"/>
        <v>680</v>
      </c>
      <c r="H8" s="129">
        <f t="shared" si="3"/>
        <v>952</v>
      </c>
    </row>
    <row r="9" spans="2:8" ht="15.75">
      <c r="B9" s="126" t="s">
        <v>139</v>
      </c>
      <c r="C9" s="131">
        <v>1.2</v>
      </c>
      <c r="D9" s="128">
        <f t="shared" si="0"/>
        <v>0.3</v>
      </c>
      <c r="E9" s="129">
        <f t="shared" si="1"/>
        <v>0.42</v>
      </c>
      <c r="F9" s="131">
        <v>1.4</v>
      </c>
      <c r="G9" s="128">
        <f t="shared" si="2"/>
        <v>0.35</v>
      </c>
      <c r="H9" s="129">
        <f t="shared" si="3"/>
        <v>0.49</v>
      </c>
    </row>
    <row r="10" spans="2:8" ht="15.75">
      <c r="B10" s="126" t="s">
        <v>140</v>
      </c>
      <c r="C10" s="131">
        <v>1.4</v>
      </c>
      <c r="D10" s="128">
        <f t="shared" si="0"/>
        <v>0.35</v>
      </c>
      <c r="E10" s="129">
        <f t="shared" si="1"/>
        <v>0.49</v>
      </c>
      <c r="F10" s="131">
        <v>1.6</v>
      </c>
      <c r="G10" s="128">
        <f t="shared" si="2"/>
        <v>0.4</v>
      </c>
      <c r="H10" s="129">
        <f t="shared" si="3"/>
        <v>0.56</v>
      </c>
    </row>
    <row r="11" spans="2:8" ht="15.75">
      <c r="B11" s="126" t="s">
        <v>141</v>
      </c>
      <c r="C11" s="131">
        <v>60</v>
      </c>
      <c r="D11" s="128">
        <f t="shared" si="0"/>
        <v>15</v>
      </c>
      <c r="E11" s="129">
        <f t="shared" si="1"/>
        <v>21</v>
      </c>
      <c r="F11" s="131">
        <v>70</v>
      </c>
      <c r="G11" s="128">
        <f t="shared" si="2"/>
        <v>17.5</v>
      </c>
      <c r="H11" s="129">
        <f t="shared" si="3"/>
        <v>24.5</v>
      </c>
    </row>
    <row r="12" spans="2:8" ht="15.75">
      <c r="B12" s="126" t="s">
        <v>142</v>
      </c>
      <c r="C12" s="131">
        <v>700</v>
      </c>
      <c r="D12" s="128">
        <f t="shared" si="0"/>
        <v>175</v>
      </c>
      <c r="E12" s="129">
        <f t="shared" si="1"/>
        <v>245</v>
      </c>
      <c r="F12" s="131">
        <v>900</v>
      </c>
      <c r="G12" s="128">
        <f t="shared" si="2"/>
        <v>225</v>
      </c>
      <c r="H12" s="129">
        <f t="shared" si="3"/>
        <v>315</v>
      </c>
    </row>
    <row r="13" spans="2:8" ht="15.75">
      <c r="B13" s="126" t="s">
        <v>148</v>
      </c>
      <c r="C13" s="131">
        <v>10</v>
      </c>
      <c r="D13" s="128">
        <f t="shared" si="0"/>
        <v>2.5</v>
      </c>
      <c r="E13" s="129">
        <f t="shared" si="1"/>
        <v>3.5</v>
      </c>
      <c r="F13" s="131">
        <v>10</v>
      </c>
      <c r="G13" s="128">
        <f t="shared" si="2"/>
        <v>2.5</v>
      </c>
      <c r="H13" s="129">
        <f t="shared" si="3"/>
        <v>3.5</v>
      </c>
    </row>
    <row r="14" spans="2:8" ht="15.75">
      <c r="B14" s="126" t="s">
        <v>143</v>
      </c>
      <c r="C14" s="131">
        <v>1100</v>
      </c>
      <c r="D14" s="128">
        <f t="shared" si="0"/>
        <v>275</v>
      </c>
      <c r="E14" s="129">
        <f t="shared" si="1"/>
        <v>385</v>
      </c>
      <c r="F14" s="131">
        <v>1200</v>
      </c>
      <c r="G14" s="128">
        <f t="shared" si="2"/>
        <v>300</v>
      </c>
      <c r="H14" s="129">
        <f t="shared" si="3"/>
        <v>420</v>
      </c>
    </row>
    <row r="15" spans="2:8" ht="15.75">
      <c r="B15" s="126" t="s">
        <v>144</v>
      </c>
      <c r="C15" s="131">
        <v>1100</v>
      </c>
      <c r="D15" s="128">
        <f t="shared" si="0"/>
        <v>275</v>
      </c>
      <c r="E15" s="129">
        <f t="shared" si="1"/>
        <v>385</v>
      </c>
      <c r="F15" s="131">
        <v>1200</v>
      </c>
      <c r="G15" s="128">
        <f t="shared" si="2"/>
        <v>300</v>
      </c>
      <c r="H15" s="129">
        <f t="shared" si="3"/>
        <v>420</v>
      </c>
    </row>
    <row r="16" spans="2:8" ht="15.75">
      <c r="B16" s="126" t="s">
        <v>145</v>
      </c>
      <c r="C16" s="131">
        <v>250</v>
      </c>
      <c r="D16" s="128">
        <f t="shared" si="0"/>
        <v>62.5</v>
      </c>
      <c r="E16" s="129">
        <f t="shared" si="1"/>
        <v>87.5</v>
      </c>
      <c r="F16" s="131">
        <v>300</v>
      </c>
      <c r="G16" s="128">
        <f t="shared" si="2"/>
        <v>75</v>
      </c>
      <c r="H16" s="129">
        <f t="shared" si="3"/>
        <v>105</v>
      </c>
    </row>
    <row r="17" spans="2:8" ht="15.75">
      <c r="B17" s="126" t="s">
        <v>146</v>
      </c>
      <c r="C17" s="131">
        <v>12</v>
      </c>
      <c r="D17" s="128">
        <f t="shared" si="0"/>
        <v>3</v>
      </c>
      <c r="E17" s="129">
        <f t="shared" si="1"/>
        <v>4.2</v>
      </c>
      <c r="F17" s="131">
        <v>18</v>
      </c>
      <c r="G17" s="128">
        <f t="shared" si="2"/>
        <v>4.5</v>
      </c>
      <c r="H17" s="129">
        <f t="shared" si="3"/>
        <v>6.3</v>
      </c>
    </row>
    <row r="18" spans="2:8" ht="15.75">
      <c r="B18" s="126" t="s">
        <v>149</v>
      </c>
      <c r="C18" s="131">
        <v>1100</v>
      </c>
      <c r="D18" s="128">
        <f t="shared" si="0"/>
        <v>275</v>
      </c>
      <c r="E18" s="129">
        <f t="shared" si="1"/>
        <v>385</v>
      </c>
      <c r="F18" s="131">
        <v>1200</v>
      </c>
      <c r="G18" s="128">
        <f t="shared" si="2"/>
        <v>300</v>
      </c>
      <c r="H18" s="129">
        <f t="shared" si="3"/>
        <v>420</v>
      </c>
    </row>
    <row r="19" spans="2:8" ht="15.75">
      <c r="B19" s="135" t="s">
        <v>147</v>
      </c>
      <c r="C19" s="136">
        <v>0.1</v>
      </c>
      <c r="D19" s="137">
        <f t="shared" si="0"/>
        <v>0.025</v>
      </c>
      <c r="E19" s="138">
        <f t="shared" si="1"/>
        <v>0.035</v>
      </c>
      <c r="F19" s="136">
        <v>0.1</v>
      </c>
      <c r="G19" s="137">
        <f t="shared" si="2"/>
        <v>0.025</v>
      </c>
      <c r="H19" s="138">
        <f t="shared" si="3"/>
        <v>0.035</v>
      </c>
    </row>
    <row r="20" spans="2:8" ht="15.75">
      <c r="B20" s="126" t="s">
        <v>150</v>
      </c>
      <c r="C20" s="131">
        <v>0.03</v>
      </c>
      <c r="D20" s="128">
        <f t="shared" si="0"/>
        <v>0.0075</v>
      </c>
      <c r="E20" s="129">
        <f t="shared" si="1"/>
        <v>0.0105</v>
      </c>
      <c r="F20" s="131">
        <v>0.05</v>
      </c>
      <c r="G20" s="128">
        <f t="shared" si="2"/>
        <v>0.0125</v>
      </c>
      <c r="H20" s="129">
        <f t="shared" si="3"/>
        <v>0.0175</v>
      </c>
    </row>
    <row r="21" spans="2:8" ht="16.5" thickBot="1">
      <c r="B21" s="126" t="s">
        <v>151</v>
      </c>
      <c r="C21" s="132">
        <v>3</v>
      </c>
      <c r="D21" s="133">
        <f t="shared" si="0"/>
        <v>0.75</v>
      </c>
      <c r="E21" s="134">
        <f t="shared" si="1"/>
        <v>1.05</v>
      </c>
      <c r="F21" s="132">
        <v>4</v>
      </c>
      <c r="G21" s="133">
        <f t="shared" si="2"/>
        <v>1</v>
      </c>
      <c r="H21" s="134">
        <f t="shared" si="3"/>
        <v>1.4</v>
      </c>
    </row>
  </sheetData>
  <sheetProtection/>
  <mergeCells count="2">
    <mergeCell ref="C3:E3"/>
    <mergeCell ref="F3:H3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39"/>
  <sheetViews>
    <sheetView view="pageBreakPreview" zoomScale="90" zoomScaleNormal="90" zoomScaleSheetLayoutView="90" workbookViewId="0" topLeftCell="A29">
      <selection activeCell="A1" sqref="A1:G38"/>
    </sheetView>
  </sheetViews>
  <sheetFormatPr defaultColWidth="9.00390625" defaultRowHeight="12.75"/>
  <cols>
    <col min="1" max="1" width="16.00390625" style="267" customWidth="1"/>
    <col min="2" max="2" width="41.625" style="267" customWidth="1"/>
    <col min="3" max="3" width="10.25390625" style="448" customWidth="1"/>
    <col min="4" max="4" width="12.25390625" style="448" customWidth="1"/>
    <col min="5" max="5" width="12.375" style="448" customWidth="1"/>
    <col min="6" max="6" width="10.625" style="448" customWidth="1"/>
    <col min="7" max="7" width="12.375" style="448" customWidth="1"/>
    <col min="8" max="8" width="13.625" style="91" customWidth="1"/>
  </cols>
  <sheetData>
    <row r="1" spans="1:8" s="6" customFormat="1" ht="15.75">
      <c r="A1" s="47" t="s">
        <v>415</v>
      </c>
      <c r="B1" s="47"/>
      <c r="C1" s="47"/>
      <c r="D1" s="47"/>
      <c r="E1" s="48"/>
      <c r="F1" s="47"/>
      <c r="G1" s="16"/>
      <c r="H1" s="48"/>
    </row>
    <row r="2" spans="1:8" s="6" customFormat="1" ht="15.75">
      <c r="A2" s="47" t="s">
        <v>416</v>
      </c>
      <c r="B2" s="47"/>
      <c r="C2" s="49"/>
      <c r="D2" s="50"/>
      <c r="E2" s="50"/>
      <c r="F2" s="50"/>
      <c r="G2" s="18"/>
      <c r="H2" s="50"/>
    </row>
    <row r="3" spans="1:8" s="6" customFormat="1" ht="15.75">
      <c r="A3" s="47" t="s">
        <v>417</v>
      </c>
      <c r="B3" s="47"/>
      <c r="C3" s="49"/>
      <c r="D3" s="50"/>
      <c r="E3" s="50"/>
      <c r="F3" s="50"/>
      <c r="G3" s="18"/>
      <c r="H3" s="50"/>
    </row>
    <row r="4" spans="1:8" s="6" customFormat="1" ht="15.75">
      <c r="A4" s="47"/>
      <c r="B4" s="47"/>
      <c r="C4" s="49"/>
      <c r="D4" s="50"/>
      <c r="E4" s="48"/>
      <c r="F4" s="50"/>
      <c r="G4" s="16"/>
      <c r="H4" s="48"/>
    </row>
    <row r="5" spans="1:8" s="6" customFormat="1" ht="15.75">
      <c r="A5" s="47" t="s">
        <v>418</v>
      </c>
      <c r="B5" s="47"/>
      <c r="C5" s="49"/>
      <c r="D5" s="50"/>
      <c r="E5" s="48"/>
      <c r="F5" s="50"/>
      <c r="G5" s="16"/>
      <c r="H5" s="48"/>
    </row>
    <row r="6" spans="1:8" s="6" customFormat="1" ht="15.75">
      <c r="A6" s="50" t="s">
        <v>419</v>
      </c>
      <c r="B6" s="48"/>
      <c r="C6" s="50"/>
      <c r="D6" s="269"/>
      <c r="E6" s="269"/>
      <c r="F6" s="268"/>
      <c r="G6" s="269"/>
      <c r="H6" s="48"/>
    </row>
    <row r="7" spans="1:8" s="6" customFormat="1" ht="15.75">
      <c r="A7" s="197"/>
      <c r="B7" s="197"/>
      <c r="C7" s="240"/>
      <c r="D7" s="240"/>
      <c r="E7" s="240"/>
      <c r="F7" s="240"/>
      <c r="G7" s="240"/>
      <c r="H7" s="51"/>
    </row>
    <row r="8" spans="1:8" s="6" customFormat="1" ht="31.5" customHeight="1">
      <c r="A8" s="482" t="s">
        <v>21</v>
      </c>
      <c r="B8" s="482"/>
      <c r="C8" s="482"/>
      <c r="D8" s="482"/>
      <c r="E8" s="482"/>
      <c r="F8" s="482"/>
      <c r="G8" s="482"/>
      <c r="H8" s="51"/>
    </row>
    <row r="9" spans="1:8" s="6" customFormat="1" ht="15.75">
      <c r="A9" s="197"/>
      <c r="B9" s="197" t="s">
        <v>30</v>
      </c>
      <c r="C9" s="198"/>
      <c r="D9" s="199"/>
      <c r="E9" s="199"/>
      <c r="F9" s="199"/>
      <c r="G9" s="199"/>
      <c r="H9" s="54"/>
    </row>
    <row r="10" spans="1:8" s="6" customFormat="1" ht="15.75">
      <c r="A10" s="197"/>
      <c r="B10" s="197" t="s">
        <v>31</v>
      </c>
      <c r="C10" s="198"/>
      <c r="D10" s="199"/>
      <c r="E10" s="199"/>
      <c r="F10" s="199"/>
      <c r="G10" s="199"/>
      <c r="H10" s="54"/>
    </row>
    <row r="11" spans="1:8" s="6" customFormat="1" ht="15.75">
      <c r="A11" s="216"/>
      <c r="B11" s="200" t="s">
        <v>345</v>
      </c>
      <c r="C11" s="217"/>
      <c r="D11" s="225"/>
      <c r="E11" s="190"/>
      <c r="F11" s="190"/>
      <c r="G11" s="190"/>
      <c r="H11" s="58"/>
    </row>
    <row r="12" spans="1:8" s="6" customFormat="1" ht="31.5" customHeight="1">
      <c r="A12" s="538" t="s">
        <v>22</v>
      </c>
      <c r="B12" s="540" t="s">
        <v>23</v>
      </c>
      <c r="C12" s="541" t="s">
        <v>24</v>
      </c>
      <c r="D12" s="545" t="s">
        <v>26</v>
      </c>
      <c r="E12" s="542" t="s">
        <v>25</v>
      </c>
      <c r="F12" s="543"/>
      <c r="G12" s="544"/>
      <c r="H12" s="284"/>
    </row>
    <row r="13" spans="1:8" s="1" customFormat="1" ht="26.25" customHeight="1" thickBot="1">
      <c r="A13" s="539"/>
      <c r="B13" s="528"/>
      <c r="C13" s="497"/>
      <c r="D13" s="546"/>
      <c r="E13" s="390" t="s">
        <v>27</v>
      </c>
      <c r="F13" s="390" t="s">
        <v>28</v>
      </c>
      <c r="G13" s="391" t="s">
        <v>29</v>
      </c>
      <c r="H13" s="284"/>
    </row>
    <row r="14" spans="1:8" s="1" customFormat="1" ht="11.25" customHeight="1" thickBot="1">
      <c r="A14" s="392">
        <v>1</v>
      </c>
      <c r="B14" s="392">
        <v>2</v>
      </c>
      <c r="C14" s="393">
        <v>3</v>
      </c>
      <c r="D14" s="393">
        <v>7</v>
      </c>
      <c r="E14" s="393">
        <v>4</v>
      </c>
      <c r="F14" s="393">
        <v>5</v>
      </c>
      <c r="G14" s="393">
        <v>6</v>
      </c>
      <c r="H14" s="284"/>
    </row>
    <row r="15" spans="1:8" s="6" customFormat="1" ht="14.25" customHeight="1">
      <c r="A15" s="394"/>
      <c r="B15" s="394" t="s">
        <v>0</v>
      </c>
      <c r="C15" s="395"/>
      <c r="D15" s="396"/>
      <c r="E15" s="396"/>
      <c r="F15" s="396"/>
      <c r="G15" s="396"/>
      <c r="H15" s="295"/>
    </row>
    <row r="16" spans="1:8" s="6" customFormat="1" ht="14.25" customHeight="1">
      <c r="A16" s="397"/>
      <c r="B16" s="398" t="s">
        <v>10</v>
      </c>
      <c r="C16" s="209"/>
      <c r="D16" s="400"/>
      <c r="E16" s="399"/>
      <c r="F16" s="399"/>
      <c r="G16" s="399"/>
      <c r="H16" s="299"/>
    </row>
    <row r="17" spans="1:8" s="6" customFormat="1" ht="14.25" customHeight="1">
      <c r="A17" s="195" t="s">
        <v>420</v>
      </c>
      <c r="B17" s="181" t="s">
        <v>337</v>
      </c>
      <c r="C17" s="178">
        <v>80</v>
      </c>
      <c r="D17" s="182">
        <v>161.6</v>
      </c>
      <c r="E17" s="182">
        <v>2.3</v>
      </c>
      <c r="F17" s="182">
        <v>3.6</v>
      </c>
      <c r="G17" s="182">
        <v>21.4</v>
      </c>
      <c r="H17" s="301"/>
    </row>
    <row r="18" spans="1:8" s="6" customFormat="1" ht="14.25" customHeight="1">
      <c r="A18" s="207" t="s">
        <v>20</v>
      </c>
      <c r="B18" s="208" t="s">
        <v>421</v>
      </c>
      <c r="C18" s="209" t="s">
        <v>347</v>
      </c>
      <c r="D18" s="210">
        <v>198.4</v>
      </c>
      <c r="E18" s="401">
        <v>4.16</v>
      </c>
      <c r="F18" s="210">
        <v>7.3</v>
      </c>
      <c r="G18" s="402">
        <v>28.9</v>
      </c>
      <c r="H18" s="301"/>
    </row>
    <row r="19" spans="1:8" s="6" customFormat="1" ht="14.25" customHeight="1">
      <c r="A19" s="207" t="s">
        <v>174</v>
      </c>
      <c r="B19" s="208" t="s">
        <v>175</v>
      </c>
      <c r="C19" s="209">
        <v>20</v>
      </c>
      <c r="D19" s="210">
        <v>107.5</v>
      </c>
      <c r="E19" s="210">
        <v>4.64</v>
      </c>
      <c r="F19" s="210">
        <v>5.84</v>
      </c>
      <c r="G19" s="210">
        <v>0</v>
      </c>
      <c r="H19" s="301"/>
    </row>
    <row r="20" spans="1:8" s="6" customFormat="1" ht="14.25" customHeight="1">
      <c r="A20" s="207" t="s">
        <v>178</v>
      </c>
      <c r="B20" s="208" t="s">
        <v>350</v>
      </c>
      <c r="C20" s="209">
        <v>150</v>
      </c>
      <c r="D20" s="210">
        <v>145.5</v>
      </c>
      <c r="E20" s="210">
        <v>2.9</v>
      </c>
      <c r="F20" s="210">
        <v>3.5</v>
      </c>
      <c r="G20" s="210">
        <v>13.4</v>
      </c>
      <c r="H20" s="301"/>
    </row>
    <row r="21" spans="1:8" s="6" customFormat="1" ht="14.25" customHeight="1">
      <c r="A21" s="207" t="s">
        <v>177</v>
      </c>
      <c r="B21" s="208" t="s">
        <v>34</v>
      </c>
      <c r="C21" s="209" t="s">
        <v>7</v>
      </c>
      <c r="D21" s="210">
        <v>27.9</v>
      </c>
      <c r="E21" s="401">
        <v>0.3</v>
      </c>
      <c r="F21" s="401">
        <v>0.02</v>
      </c>
      <c r="G21" s="401">
        <v>6.7</v>
      </c>
      <c r="H21" s="301"/>
    </row>
    <row r="22" spans="1:8" s="6" customFormat="1" ht="14.25" customHeight="1">
      <c r="A22" s="208"/>
      <c r="B22" s="398" t="s">
        <v>8</v>
      </c>
      <c r="C22" s="403">
        <v>597</v>
      </c>
      <c r="D22" s="404">
        <f>SUM(D17:D21)</f>
        <v>640.9</v>
      </c>
      <c r="E22" s="404">
        <f>SUM(E17:E21)</f>
        <v>14.3</v>
      </c>
      <c r="F22" s="404">
        <f>SUM(F17:F21)</f>
        <v>20.26</v>
      </c>
      <c r="G22" s="404">
        <f>SUM(G17:G21)</f>
        <v>70.39999999999999</v>
      </c>
      <c r="H22" s="307"/>
    </row>
    <row r="23" spans="1:8" s="6" customFormat="1" ht="14.25" customHeight="1">
      <c r="A23" s="266"/>
      <c r="B23" s="405"/>
      <c r="C23" s="406"/>
      <c r="D23" s="406"/>
      <c r="E23" s="406"/>
      <c r="F23" s="406"/>
      <c r="G23" s="406"/>
      <c r="H23" s="301"/>
    </row>
    <row r="24" spans="1:8" s="6" customFormat="1" ht="14.25" customHeight="1">
      <c r="A24" s="266"/>
      <c r="B24" s="405"/>
      <c r="C24" s="406"/>
      <c r="D24" s="406"/>
      <c r="E24" s="406"/>
      <c r="F24" s="406"/>
      <c r="G24" s="406"/>
      <c r="H24" s="81"/>
    </row>
    <row r="25" spans="1:8" s="2" customFormat="1" ht="14.25" customHeight="1">
      <c r="A25" s="266"/>
      <c r="B25" s="405"/>
      <c r="C25" s="406"/>
      <c r="D25" s="406"/>
      <c r="E25" s="406"/>
      <c r="F25" s="406"/>
      <c r="G25" s="406"/>
      <c r="H25" s="313"/>
    </row>
    <row r="26" spans="1:8" s="2" customFormat="1" ht="14.25" customHeight="1">
      <c r="A26" s="397"/>
      <c r="B26" s="397" t="s">
        <v>0</v>
      </c>
      <c r="C26" s="407"/>
      <c r="D26" s="408"/>
      <c r="E26" s="408"/>
      <c r="F26" s="408"/>
      <c r="G26" s="408"/>
      <c r="H26" s="313"/>
    </row>
    <row r="27" spans="1:8" s="2" customFormat="1" ht="14.25" customHeight="1">
      <c r="A27" s="397"/>
      <c r="B27" s="398" t="s">
        <v>88</v>
      </c>
      <c r="C27" s="209"/>
      <c r="D27" s="400"/>
      <c r="E27" s="399"/>
      <c r="F27" s="399"/>
      <c r="G27" s="399"/>
      <c r="H27" s="313"/>
    </row>
    <row r="28" spans="1:8" s="2" customFormat="1" ht="14.25" customHeight="1">
      <c r="A28" s="207" t="s">
        <v>250</v>
      </c>
      <c r="B28" s="208" t="s">
        <v>179</v>
      </c>
      <c r="C28" s="209"/>
      <c r="D28" s="210"/>
      <c r="E28" s="210"/>
      <c r="F28" s="210"/>
      <c r="G28" s="210"/>
      <c r="H28" s="313"/>
    </row>
    <row r="29" spans="1:8" s="2" customFormat="1" ht="14.25" customHeight="1">
      <c r="A29" s="207" t="s">
        <v>348</v>
      </c>
      <c r="B29" s="208" t="s">
        <v>422</v>
      </c>
      <c r="C29" s="209">
        <v>60</v>
      </c>
      <c r="D29" s="210">
        <v>3.4</v>
      </c>
      <c r="E29" s="210">
        <v>0.8</v>
      </c>
      <c r="F29" s="210">
        <v>0.1</v>
      </c>
      <c r="G29" s="210">
        <v>21</v>
      </c>
      <c r="H29" s="313"/>
    </row>
    <row r="30" spans="1:8" s="2" customFormat="1" ht="14.25" customHeight="1">
      <c r="A30" s="207" t="s">
        <v>91</v>
      </c>
      <c r="B30" s="208" t="s">
        <v>349</v>
      </c>
      <c r="C30" s="209">
        <v>200</v>
      </c>
      <c r="D30" s="210">
        <v>144.4</v>
      </c>
      <c r="E30" s="210">
        <v>4.4</v>
      </c>
      <c r="F30" s="210">
        <v>7.3</v>
      </c>
      <c r="G30" s="210">
        <v>10.7</v>
      </c>
      <c r="H30" s="313"/>
    </row>
    <row r="31" spans="1:8" s="2" customFormat="1" ht="14.25" customHeight="1">
      <c r="A31" s="207"/>
      <c r="B31" s="208" t="s">
        <v>245</v>
      </c>
      <c r="C31" s="209">
        <v>13</v>
      </c>
      <c r="D31" s="210"/>
      <c r="E31" s="210"/>
      <c r="F31" s="210"/>
      <c r="G31" s="210"/>
      <c r="H31" s="313"/>
    </row>
    <row r="32" spans="1:8" s="2" customFormat="1" ht="14.25" customHeight="1">
      <c r="A32" s="207" t="s">
        <v>351</v>
      </c>
      <c r="B32" s="208" t="s">
        <v>352</v>
      </c>
      <c r="C32" s="209">
        <v>200</v>
      </c>
      <c r="D32" s="210">
        <v>354.4</v>
      </c>
      <c r="E32" s="210">
        <v>15.2</v>
      </c>
      <c r="F32" s="210">
        <v>15.4</v>
      </c>
      <c r="G32" s="210">
        <v>38.6</v>
      </c>
      <c r="H32" s="313"/>
    </row>
    <row r="33" spans="1:8" s="2" customFormat="1" ht="14.25" customHeight="1">
      <c r="A33" s="207" t="s">
        <v>92</v>
      </c>
      <c r="B33" s="208" t="s">
        <v>353</v>
      </c>
      <c r="C33" s="209">
        <v>200</v>
      </c>
      <c r="D33" s="210">
        <v>114.6</v>
      </c>
      <c r="E33" s="210">
        <v>0.1</v>
      </c>
      <c r="F33" s="210">
        <v>0.1</v>
      </c>
      <c r="G33" s="210">
        <v>27.9</v>
      </c>
      <c r="H33" s="313"/>
    </row>
    <row r="34" spans="1:8" s="2" customFormat="1" ht="14.25" customHeight="1">
      <c r="A34" s="207" t="s">
        <v>178</v>
      </c>
      <c r="B34" s="208" t="s">
        <v>1</v>
      </c>
      <c r="C34" s="409">
        <v>30</v>
      </c>
      <c r="D34" s="210">
        <v>63</v>
      </c>
      <c r="E34" s="401">
        <v>1.8</v>
      </c>
      <c r="F34" s="210">
        <v>0.3</v>
      </c>
      <c r="G34" s="401">
        <v>12.9</v>
      </c>
      <c r="H34" s="313"/>
    </row>
    <row r="35" spans="1:8" s="2" customFormat="1" ht="14.25" customHeight="1">
      <c r="A35" s="207" t="s">
        <v>178</v>
      </c>
      <c r="B35" s="207" t="s">
        <v>90</v>
      </c>
      <c r="C35" s="409"/>
      <c r="D35" s="210"/>
      <c r="E35" s="210"/>
      <c r="F35" s="210"/>
      <c r="G35" s="210"/>
      <c r="H35" s="313"/>
    </row>
    <row r="36" spans="1:8" s="2" customFormat="1" ht="14.25" customHeight="1">
      <c r="A36" s="208"/>
      <c r="B36" s="398" t="s">
        <v>8</v>
      </c>
      <c r="C36" s="403">
        <f>SUM(C28:C35)</f>
        <v>703</v>
      </c>
      <c r="D36" s="404">
        <f>SUM(D28:D35)</f>
        <v>679.8</v>
      </c>
      <c r="E36" s="404">
        <f>SUM(E28:E35)</f>
        <v>22.3</v>
      </c>
      <c r="F36" s="404">
        <f>SUM(F28:F35)</f>
        <v>23.200000000000003</v>
      </c>
      <c r="G36" s="404">
        <f>SUM(G28:G35)</f>
        <v>111.1</v>
      </c>
      <c r="H36" s="313"/>
    </row>
    <row r="37" spans="1:8" s="2" customFormat="1" ht="14.25" customHeight="1">
      <c r="A37" s="266"/>
      <c r="B37" s="405"/>
      <c r="C37" s="406"/>
      <c r="D37" s="406"/>
      <c r="E37" s="406"/>
      <c r="F37" s="406"/>
      <c r="G37" s="406"/>
      <c r="H37" s="313"/>
    </row>
    <row r="38" spans="1:8" s="2" customFormat="1" ht="14.25" customHeight="1">
      <c r="A38" s="266"/>
      <c r="B38" s="405"/>
      <c r="C38" s="406"/>
      <c r="D38" s="406"/>
      <c r="E38" s="406"/>
      <c r="F38" s="406"/>
      <c r="G38" s="406"/>
      <c r="H38" s="313"/>
    </row>
    <row r="39" spans="1:8" s="2" customFormat="1" ht="14.25" customHeight="1">
      <c r="A39" s="266"/>
      <c r="B39" s="405"/>
      <c r="C39" s="406"/>
      <c r="D39" s="406"/>
      <c r="E39" s="406"/>
      <c r="F39" s="406"/>
      <c r="G39" s="406"/>
      <c r="H39" s="313"/>
    </row>
    <row r="40" spans="1:8" s="2" customFormat="1" ht="14.25" customHeight="1">
      <c r="A40" s="266"/>
      <c r="B40" s="405"/>
      <c r="C40" s="406"/>
      <c r="D40" s="406"/>
      <c r="E40" s="406"/>
      <c r="F40" s="406"/>
      <c r="G40" s="406"/>
      <c r="H40" s="313"/>
    </row>
    <row r="41" spans="1:8" s="2" customFormat="1" ht="14.25" customHeight="1">
      <c r="A41" s="266"/>
      <c r="B41" s="405"/>
      <c r="C41" s="406"/>
      <c r="D41" s="406"/>
      <c r="E41" s="406"/>
      <c r="F41" s="406"/>
      <c r="G41" s="406"/>
      <c r="H41" s="313"/>
    </row>
    <row r="42" spans="1:8" s="2" customFormat="1" ht="14.25" customHeight="1">
      <c r="A42" s="266"/>
      <c r="B42" s="405"/>
      <c r="C42" s="406"/>
      <c r="D42" s="406"/>
      <c r="E42" s="406"/>
      <c r="F42" s="406"/>
      <c r="G42" s="406"/>
      <c r="H42" s="313"/>
    </row>
    <row r="43" spans="1:8" s="2" customFormat="1" ht="14.25" customHeight="1">
      <c r="A43" s="266"/>
      <c r="B43" s="405"/>
      <c r="C43" s="406"/>
      <c r="D43" s="406"/>
      <c r="E43" s="406"/>
      <c r="F43" s="406"/>
      <c r="G43" s="406"/>
      <c r="H43" s="313"/>
    </row>
    <row r="44" spans="1:8" s="2" customFormat="1" ht="14.25" customHeight="1">
      <c r="A44" s="266"/>
      <c r="B44" s="405"/>
      <c r="C44" s="406"/>
      <c r="D44" s="406"/>
      <c r="E44" s="406"/>
      <c r="F44" s="406"/>
      <c r="G44" s="406"/>
      <c r="H44" s="313"/>
    </row>
    <row r="45" spans="1:8" s="2" customFormat="1" ht="14.25" customHeight="1">
      <c r="A45" s="266"/>
      <c r="B45" s="405"/>
      <c r="C45" s="406"/>
      <c r="D45" s="406"/>
      <c r="E45" s="406"/>
      <c r="F45" s="406"/>
      <c r="G45" s="406"/>
      <c r="H45" s="313"/>
    </row>
    <row r="46" spans="1:8" s="2" customFormat="1" ht="14.25" customHeight="1">
      <c r="A46" s="266"/>
      <c r="B46" s="405"/>
      <c r="C46" s="406"/>
      <c r="D46" s="406"/>
      <c r="E46" s="406"/>
      <c r="F46" s="406"/>
      <c r="G46" s="406"/>
      <c r="H46" s="313"/>
    </row>
    <row r="47" spans="1:8" s="2" customFormat="1" ht="14.25" customHeight="1">
      <c r="A47" s="266"/>
      <c r="B47" s="405"/>
      <c r="C47" s="406"/>
      <c r="D47" s="406"/>
      <c r="E47" s="406"/>
      <c r="F47" s="406"/>
      <c r="G47" s="406"/>
      <c r="H47" s="313"/>
    </row>
    <row r="48" spans="1:8" s="2" customFormat="1" ht="14.25" customHeight="1">
      <c r="A48" s="266"/>
      <c r="B48" s="405"/>
      <c r="C48" s="406"/>
      <c r="D48" s="406"/>
      <c r="E48" s="406"/>
      <c r="F48" s="406"/>
      <c r="G48" s="406"/>
      <c r="H48" s="313"/>
    </row>
    <row r="49" spans="1:8" s="2" customFormat="1" ht="14.25" customHeight="1">
      <c r="A49" s="266"/>
      <c r="B49" s="405"/>
      <c r="C49" s="406"/>
      <c r="D49" s="406"/>
      <c r="E49" s="406"/>
      <c r="F49" s="406"/>
      <c r="G49" s="406"/>
      <c r="H49" s="313"/>
    </row>
    <row r="50" spans="1:8" s="2" customFormat="1" ht="14.25" customHeight="1">
      <c r="A50" s="206"/>
      <c r="B50" s="206"/>
      <c r="C50" s="193"/>
      <c r="D50" s="201"/>
      <c r="E50" s="194"/>
      <c r="F50" s="194"/>
      <c r="G50" s="194"/>
      <c r="H50" s="78"/>
    </row>
    <row r="51" spans="1:8" s="2" customFormat="1" ht="14.25" customHeight="1">
      <c r="A51" s="197"/>
      <c r="B51" s="197" t="s">
        <v>36</v>
      </c>
      <c r="C51" s="198"/>
      <c r="D51" s="199"/>
      <c r="E51" s="199"/>
      <c r="F51" s="199"/>
      <c r="G51" s="199"/>
      <c r="H51" s="57"/>
    </row>
    <row r="52" spans="1:8" s="2" customFormat="1" ht="14.25" customHeight="1">
      <c r="A52" s="197"/>
      <c r="B52" s="197" t="s">
        <v>38</v>
      </c>
      <c r="C52" s="198"/>
      <c r="D52" s="199"/>
      <c r="E52" s="199"/>
      <c r="F52" s="199"/>
      <c r="G52" s="199"/>
      <c r="H52" s="315"/>
    </row>
    <row r="53" spans="1:8" s="2" customFormat="1" ht="14.25" customHeight="1" thickBot="1">
      <c r="A53" s="197"/>
      <c r="B53" s="200" t="s">
        <v>345</v>
      </c>
      <c r="C53" s="198"/>
      <c r="D53" s="199"/>
      <c r="E53" s="199"/>
      <c r="F53" s="199"/>
      <c r="G53" s="199"/>
      <c r="H53" s="301"/>
    </row>
    <row r="54" spans="1:8" s="2" customFormat="1" ht="14.25" customHeight="1">
      <c r="A54" s="527" t="s">
        <v>22</v>
      </c>
      <c r="B54" s="527" t="s">
        <v>23</v>
      </c>
      <c r="C54" s="496" t="s">
        <v>24</v>
      </c>
      <c r="D54" s="507" t="s">
        <v>26</v>
      </c>
      <c r="E54" s="500" t="s">
        <v>25</v>
      </c>
      <c r="F54" s="501"/>
      <c r="G54" s="502"/>
      <c r="H54" s="301"/>
    </row>
    <row r="55" spans="1:8" s="2" customFormat="1" ht="14.25" customHeight="1" thickBot="1">
      <c r="A55" s="528"/>
      <c r="B55" s="528"/>
      <c r="C55" s="497"/>
      <c r="D55" s="508"/>
      <c r="E55" s="390" t="s">
        <v>27</v>
      </c>
      <c r="F55" s="390" t="s">
        <v>28</v>
      </c>
      <c r="G55" s="391" t="s">
        <v>29</v>
      </c>
      <c r="H55" s="310"/>
    </row>
    <row r="56" spans="1:8" s="2" customFormat="1" ht="14.25" customHeight="1" thickBot="1">
      <c r="A56" s="410">
        <v>1</v>
      </c>
      <c r="B56" s="392">
        <v>2</v>
      </c>
      <c r="C56" s="393">
        <v>3</v>
      </c>
      <c r="D56" s="411">
        <v>7</v>
      </c>
      <c r="E56" s="393">
        <v>4</v>
      </c>
      <c r="F56" s="393">
        <v>5</v>
      </c>
      <c r="G56" s="393">
        <v>6</v>
      </c>
      <c r="H56" s="284"/>
    </row>
    <row r="57" spans="1:8" s="2" customFormat="1" ht="14.25" customHeight="1">
      <c r="A57" s="394"/>
      <c r="B57" s="394" t="s">
        <v>32</v>
      </c>
      <c r="C57" s="395"/>
      <c r="D57" s="396"/>
      <c r="E57" s="396"/>
      <c r="F57" s="396"/>
      <c r="G57" s="396"/>
      <c r="H57" s="301"/>
    </row>
    <row r="58" spans="1:8" s="2" customFormat="1" ht="14.25" customHeight="1">
      <c r="A58" s="397"/>
      <c r="B58" s="398" t="s">
        <v>10</v>
      </c>
      <c r="C58" s="209"/>
      <c r="D58" s="400"/>
      <c r="E58" s="399"/>
      <c r="F58" s="399"/>
      <c r="G58" s="399"/>
      <c r="H58" s="301"/>
    </row>
    <row r="59" spans="1:8" s="2" customFormat="1" ht="14.25" customHeight="1">
      <c r="A59" s="207" t="s">
        <v>250</v>
      </c>
      <c r="B59" s="208" t="s">
        <v>179</v>
      </c>
      <c r="C59" s="209">
        <v>100</v>
      </c>
      <c r="D59" s="210">
        <v>45.6</v>
      </c>
      <c r="E59" s="210">
        <v>0.8</v>
      </c>
      <c r="F59" s="210">
        <v>0.2</v>
      </c>
      <c r="G59" s="210">
        <v>0</v>
      </c>
      <c r="H59" s="301"/>
    </row>
    <row r="60" spans="1:8" s="2" customFormat="1" ht="14.25" customHeight="1">
      <c r="A60" s="207" t="s">
        <v>413</v>
      </c>
      <c r="B60" s="208" t="s">
        <v>423</v>
      </c>
      <c r="C60" s="209">
        <v>60</v>
      </c>
      <c r="D60" s="210">
        <v>7.2</v>
      </c>
      <c r="E60" s="401">
        <v>1.6</v>
      </c>
      <c r="F60" s="210">
        <v>0</v>
      </c>
      <c r="G60" s="401">
        <v>6.2</v>
      </c>
      <c r="H60" s="301"/>
    </row>
    <row r="61" spans="1:8" s="2" customFormat="1" ht="14.25" customHeight="1">
      <c r="A61" s="412" t="s">
        <v>424</v>
      </c>
      <c r="B61" s="208" t="s">
        <v>425</v>
      </c>
      <c r="C61" s="209">
        <v>101</v>
      </c>
      <c r="D61" s="210">
        <v>150</v>
      </c>
      <c r="E61" s="210">
        <v>8.6</v>
      </c>
      <c r="F61" s="210">
        <v>4.5</v>
      </c>
      <c r="G61" s="210">
        <v>10.1</v>
      </c>
      <c r="H61" s="301"/>
    </row>
    <row r="62" spans="1:8" s="2" customFormat="1" ht="14.25" customHeight="1">
      <c r="A62" s="207" t="s">
        <v>426</v>
      </c>
      <c r="B62" s="208" t="s">
        <v>43</v>
      </c>
      <c r="C62" s="209">
        <v>150</v>
      </c>
      <c r="D62" s="210">
        <v>145.8</v>
      </c>
      <c r="E62" s="210">
        <v>33.1</v>
      </c>
      <c r="F62" s="210">
        <v>6</v>
      </c>
      <c r="G62" s="210">
        <v>19.7</v>
      </c>
      <c r="H62" s="301"/>
    </row>
    <row r="63" spans="1:8" s="2" customFormat="1" ht="14.25" customHeight="1">
      <c r="A63" s="207" t="s">
        <v>184</v>
      </c>
      <c r="B63" s="208" t="s">
        <v>44</v>
      </c>
      <c r="C63" s="209">
        <v>200</v>
      </c>
      <c r="D63" s="210">
        <v>26.8</v>
      </c>
      <c r="E63" s="401">
        <v>0.2</v>
      </c>
      <c r="F63" s="401">
        <v>0</v>
      </c>
      <c r="G63" s="210">
        <v>6.5</v>
      </c>
      <c r="H63" s="301"/>
    </row>
    <row r="64" spans="1:8" s="2" customFormat="1" ht="14.25" customHeight="1">
      <c r="A64" s="207" t="s">
        <v>178</v>
      </c>
      <c r="B64" s="208" t="s">
        <v>1</v>
      </c>
      <c r="C64" s="409">
        <v>30</v>
      </c>
      <c r="D64" s="210">
        <v>63</v>
      </c>
      <c r="E64" s="401">
        <v>1.8</v>
      </c>
      <c r="F64" s="210">
        <v>0.3</v>
      </c>
      <c r="G64" s="401">
        <v>12.9</v>
      </c>
      <c r="H64" s="318"/>
    </row>
    <row r="65" spans="1:8" s="2" customFormat="1" ht="14.25" customHeight="1">
      <c r="A65" s="398"/>
      <c r="B65" s="398" t="s">
        <v>8</v>
      </c>
      <c r="C65" s="403">
        <f>SUM(C59:C64)</f>
        <v>641</v>
      </c>
      <c r="D65" s="404">
        <f>SUM(D59:D64)</f>
        <v>438.40000000000003</v>
      </c>
      <c r="E65" s="404">
        <f>SUM(E59:E64)</f>
        <v>46.1</v>
      </c>
      <c r="F65" s="404">
        <f>SUM(F59:F64)</f>
        <v>11</v>
      </c>
      <c r="G65" s="404">
        <f>SUM(G59:G64)</f>
        <v>55.4</v>
      </c>
      <c r="H65" s="90"/>
    </row>
    <row r="66" spans="1:8" s="2" customFormat="1" ht="14.25" customHeight="1">
      <c r="A66" s="405"/>
      <c r="B66" s="405"/>
      <c r="C66" s="413"/>
      <c r="D66" s="406"/>
      <c r="E66" s="414"/>
      <c r="F66" s="414"/>
      <c r="G66" s="414"/>
      <c r="H66" s="58"/>
    </row>
    <row r="67" spans="1:8" s="2" customFormat="1" ht="14.25" customHeight="1">
      <c r="A67" s="405"/>
      <c r="B67" s="405"/>
      <c r="C67" s="413"/>
      <c r="D67" s="406"/>
      <c r="E67" s="414"/>
      <c r="F67" s="414"/>
      <c r="G67" s="414"/>
      <c r="H67" s="84"/>
    </row>
    <row r="68" spans="1:8" s="2" customFormat="1" ht="14.25" customHeight="1">
      <c r="A68" s="405"/>
      <c r="B68" s="405"/>
      <c r="C68" s="413"/>
      <c r="D68" s="406"/>
      <c r="E68" s="414"/>
      <c r="F68" s="414"/>
      <c r="G68" s="414"/>
      <c r="H68" s="84"/>
    </row>
    <row r="69" spans="1:8" s="2" customFormat="1" ht="14.25" customHeight="1">
      <c r="A69" s="397"/>
      <c r="B69" s="398" t="s">
        <v>88</v>
      </c>
      <c r="C69" s="209"/>
      <c r="D69" s="400"/>
      <c r="E69" s="399"/>
      <c r="F69" s="399"/>
      <c r="G69" s="399"/>
      <c r="H69" s="84"/>
    </row>
    <row r="70" spans="1:8" s="2" customFormat="1" ht="14.25" customHeight="1">
      <c r="A70" s="207" t="s">
        <v>427</v>
      </c>
      <c r="B70" s="208" t="s">
        <v>437</v>
      </c>
      <c r="C70" s="209">
        <v>60</v>
      </c>
      <c r="D70" s="210">
        <v>67.6</v>
      </c>
      <c r="E70" s="210">
        <v>1.6</v>
      </c>
      <c r="F70" s="210">
        <v>4.2</v>
      </c>
      <c r="G70" s="210">
        <v>5.7</v>
      </c>
      <c r="H70" s="84"/>
    </row>
    <row r="71" spans="1:8" s="2" customFormat="1" ht="14.25" customHeight="1">
      <c r="A71" s="207" t="s">
        <v>429</v>
      </c>
      <c r="B71" s="208" t="s">
        <v>428</v>
      </c>
      <c r="C71" s="209">
        <v>213</v>
      </c>
      <c r="D71" s="210">
        <v>105</v>
      </c>
      <c r="E71" s="210">
        <v>5.1</v>
      </c>
      <c r="F71" s="210">
        <v>4.6</v>
      </c>
      <c r="G71" s="210">
        <v>9.6</v>
      </c>
      <c r="H71" s="84"/>
    </row>
    <row r="72" spans="1:8" s="2" customFormat="1" ht="14.25" customHeight="1">
      <c r="A72" s="207" t="s">
        <v>430</v>
      </c>
      <c r="B72" s="208" t="s">
        <v>431</v>
      </c>
      <c r="C72" s="209">
        <v>100</v>
      </c>
      <c r="D72" s="210">
        <v>215</v>
      </c>
      <c r="E72" s="210">
        <v>1.44</v>
      </c>
      <c r="F72" s="210">
        <v>3.9</v>
      </c>
      <c r="G72" s="210">
        <v>8.7</v>
      </c>
      <c r="H72" s="84"/>
    </row>
    <row r="73" spans="1:8" s="2" customFormat="1" ht="14.25" customHeight="1">
      <c r="A73" s="207" t="s">
        <v>432</v>
      </c>
      <c r="B73" s="208" t="s">
        <v>433</v>
      </c>
      <c r="C73" s="209">
        <v>150</v>
      </c>
      <c r="D73" s="210">
        <v>202</v>
      </c>
      <c r="E73" s="210">
        <v>5.3</v>
      </c>
      <c r="F73" s="210">
        <v>5.5</v>
      </c>
      <c r="G73" s="210">
        <v>32.7</v>
      </c>
      <c r="H73" s="84"/>
    </row>
    <row r="74" spans="1:8" s="2" customFormat="1" ht="14.25" customHeight="1">
      <c r="A74" s="207" t="s">
        <v>434</v>
      </c>
      <c r="B74" s="208" t="s">
        <v>435</v>
      </c>
      <c r="C74" s="209">
        <v>200</v>
      </c>
      <c r="D74" s="210">
        <v>106.4</v>
      </c>
      <c r="E74" s="210">
        <v>0.7</v>
      </c>
      <c r="F74" s="210">
        <v>0.1</v>
      </c>
      <c r="G74" s="210">
        <v>25.6</v>
      </c>
      <c r="H74" s="84"/>
    </row>
    <row r="75" spans="1:8" s="2" customFormat="1" ht="14.25" customHeight="1">
      <c r="A75" s="207" t="s">
        <v>178</v>
      </c>
      <c r="B75" s="207" t="s">
        <v>436</v>
      </c>
      <c r="C75" s="409">
        <v>30</v>
      </c>
      <c r="D75" s="210">
        <v>106.4</v>
      </c>
      <c r="E75" s="210">
        <v>1.8</v>
      </c>
      <c r="F75" s="210">
        <v>0.3</v>
      </c>
      <c r="G75" s="210">
        <v>11.4</v>
      </c>
      <c r="H75" s="84"/>
    </row>
    <row r="76" spans="1:8" s="2" customFormat="1" ht="14.25" customHeight="1">
      <c r="A76" s="207"/>
      <c r="B76" s="208"/>
      <c r="C76" s="409"/>
      <c r="D76" s="210"/>
      <c r="E76" s="401"/>
      <c r="F76" s="210"/>
      <c r="G76" s="401"/>
      <c r="H76" s="84"/>
    </row>
    <row r="77" spans="1:8" s="2" customFormat="1" ht="14.25" customHeight="1">
      <c r="A77" s="207"/>
      <c r="B77" s="207"/>
      <c r="C77" s="409"/>
      <c r="D77" s="210"/>
      <c r="E77" s="210"/>
      <c r="F77" s="210"/>
      <c r="G77" s="210"/>
      <c r="H77" s="84"/>
    </row>
    <row r="78" spans="1:8" s="2" customFormat="1" ht="14.25" customHeight="1">
      <c r="A78" s="208"/>
      <c r="B78" s="398" t="s">
        <v>8</v>
      </c>
      <c r="C78" s="403">
        <f>SUM(C70:C77)</f>
        <v>753</v>
      </c>
      <c r="D78" s="404">
        <f>SUM(D70:D77)</f>
        <v>802.4</v>
      </c>
      <c r="E78" s="404">
        <f>SUM(E70:E77)</f>
        <v>15.939999999999998</v>
      </c>
      <c r="F78" s="404">
        <f>SUM(F70:F77)</f>
        <v>18.600000000000005</v>
      </c>
      <c r="G78" s="404">
        <f>SUM(G70:G77)</f>
        <v>93.70000000000002</v>
      </c>
      <c r="H78" s="84"/>
    </row>
    <row r="79" spans="1:8" s="2" customFormat="1" ht="14.25" customHeight="1">
      <c r="A79" s="405"/>
      <c r="B79" s="405"/>
      <c r="C79" s="413"/>
      <c r="D79" s="406"/>
      <c r="E79" s="414"/>
      <c r="F79" s="414"/>
      <c r="G79" s="414"/>
      <c r="H79" s="84"/>
    </row>
    <row r="80" spans="1:8" s="2" customFormat="1" ht="14.25" customHeight="1">
      <c r="A80" s="405"/>
      <c r="B80" s="405"/>
      <c r="C80" s="413"/>
      <c r="D80" s="406"/>
      <c r="E80" s="414"/>
      <c r="F80" s="414"/>
      <c r="G80" s="414"/>
      <c r="H80" s="84"/>
    </row>
    <row r="81" spans="1:8" s="2" customFormat="1" ht="14.25" customHeight="1">
      <c r="A81" s="405"/>
      <c r="B81" s="405"/>
      <c r="C81" s="413"/>
      <c r="D81" s="406"/>
      <c r="E81" s="414"/>
      <c r="F81" s="414"/>
      <c r="G81" s="414"/>
      <c r="H81" s="84"/>
    </row>
    <row r="82" spans="1:8" s="2" customFormat="1" ht="14.25" customHeight="1">
      <c r="A82" s="405"/>
      <c r="B82" s="405"/>
      <c r="C82" s="413"/>
      <c r="D82" s="406"/>
      <c r="E82" s="414"/>
      <c r="F82" s="414"/>
      <c r="G82" s="414"/>
      <c r="H82" s="84"/>
    </row>
    <row r="83" spans="1:8" s="2" customFormat="1" ht="14.25" customHeight="1">
      <c r="A83" s="405"/>
      <c r="B83" s="405"/>
      <c r="C83" s="413"/>
      <c r="D83" s="406"/>
      <c r="E83" s="414"/>
      <c r="F83" s="414"/>
      <c r="G83" s="414"/>
      <c r="H83" s="84"/>
    </row>
    <row r="84" spans="1:8" s="2" customFormat="1" ht="14.25" customHeight="1">
      <c r="A84" s="405"/>
      <c r="B84" s="405"/>
      <c r="C84" s="413"/>
      <c r="D84" s="406"/>
      <c r="E84" s="414"/>
      <c r="F84" s="414"/>
      <c r="G84" s="414"/>
      <c r="H84" s="84"/>
    </row>
    <row r="85" spans="1:8" s="2" customFormat="1" ht="14.25" customHeight="1">
      <c r="A85" s="405"/>
      <c r="B85" s="405"/>
      <c r="C85" s="413"/>
      <c r="D85" s="406"/>
      <c r="E85" s="414"/>
      <c r="F85" s="414"/>
      <c r="G85" s="414"/>
      <c r="H85" s="84"/>
    </row>
    <row r="86" spans="1:8" s="2" customFormat="1" ht="14.25" customHeight="1">
      <c r="A86" s="405"/>
      <c r="B86" s="405"/>
      <c r="C86" s="413"/>
      <c r="D86" s="406"/>
      <c r="E86" s="414"/>
      <c r="F86" s="414"/>
      <c r="G86" s="414"/>
      <c r="H86" s="84"/>
    </row>
    <row r="87" spans="1:8" s="2" customFormat="1" ht="14.25" customHeight="1">
      <c r="A87" s="405"/>
      <c r="B87" s="405"/>
      <c r="C87" s="413"/>
      <c r="D87" s="406"/>
      <c r="E87" s="414"/>
      <c r="F87" s="414"/>
      <c r="G87" s="414"/>
      <c r="H87" s="84"/>
    </row>
    <row r="88" spans="1:8" s="2" customFormat="1" ht="14.25" customHeight="1">
      <c r="A88" s="405"/>
      <c r="B88" s="405"/>
      <c r="C88" s="413"/>
      <c r="D88" s="406"/>
      <c r="E88" s="414"/>
      <c r="F88" s="414"/>
      <c r="G88" s="414"/>
      <c r="H88" s="84"/>
    </row>
    <row r="89" spans="1:8" s="2" customFormat="1" ht="14.25" customHeight="1">
      <c r="A89" s="405"/>
      <c r="B89" s="405"/>
      <c r="C89" s="413"/>
      <c r="D89" s="406"/>
      <c r="E89" s="414"/>
      <c r="F89" s="414"/>
      <c r="G89" s="414"/>
      <c r="H89" s="84"/>
    </row>
    <row r="90" spans="1:8" s="2" customFormat="1" ht="14.25" customHeight="1">
      <c r="A90" s="405"/>
      <c r="B90" s="405"/>
      <c r="C90" s="413"/>
      <c r="D90" s="406"/>
      <c r="E90" s="414"/>
      <c r="F90" s="414"/>
      <c r="G90" s="414"/>
      <c r="H90" s="84"/>
    </row>
    <row r="91" spans="1:8" s="2" customFormat="1" ht="14.25" customHeight="1">
      <c r="A91" s="405"/>
      <c r="B91" s="405"/>
      <c r="C91" s="413"/>
      <c r="D91" s="406"/>
      <c r="E91" s="414"/>
      <c r="F91" s="414"/>
      <c r="G91" s="414"/>
      <c r="H91" s="84"/>
    </row>
    <row r="92" spans="1:8" s="2" customFormat="1" ht="14.25" customHeight="1">
      <c r="A92" s="405"/>
      <c r="B92" s="405"/>
      <c r="C92" s="413"/>
      <c r="D92" s="406"/>
      <c r="E92" s="414"/>
      <c r="F92" s="414"/>
      <c r="G92" s="414"/>
      <c r="H92" s="84"/>
    </row>
    <row r="93" spans="1:8" s="2" customFormat="1" ht="14.25" customHeight="1">
      <c r="A93" s="405"/>
      <c r="B93" s="405"/>
      <c r="C93" s="413"/>
      <c r="D93" s="406"/>
      <c r="E93" s="414"/>
      <c r="F93" s="414"/>
      <c r="G93" s="414"/>
      <c r="H93" s="84"/>
    </row>
    <row r="94" spans="1:8" s="2" customFormat="1" ht="14.25" customHeight="1">
      <c r="A94" s="405"/>
      <c r="B94" s="405"/>
      <c r="C94" s="413"/>
      <c r="D94" s="406"/>
      <c r="E94" s="414"/>
      <c r="F94" s="414"/>
      <c r="G94" s="414"/>
      <c r="H94" s="84"/>
    </row>
    <row r="95" spans="1:8" s="2" customFormat="1" ht="14.25" customHeight="1">
      <c r="A95" s="405"/>
      <c r="B95" s="405"/>
      <c r="C95" s="413"/>
      <c r="D95" s="406"/>
      <c r="E95" s="414"/>
      <c r="F95" s="414"/>
      <c r="G95" s="414"/>
      <c r="H95" s="84"/>
    </row>
    <row r="96" spans="1:8" s="2" customFormat="1" ht="14.25" customHeight="1">
      <c r="A96" s="405"/>
      <c r="B96" s="405"/>
      <c r="C96" s="413"/>
      <c r="D96" s="406"/>
      <c r="E96" s="414"/>
      <c r="F96" s="414"/>
      <c r="G96" s="414"/>
      <c r="H96" s="84"/>
    </row>
    <row r="97" spans="1:8" s="2" customFormat="1" ht="14.25" customHeight="1">
      <c r="A97" s="405"/>
      <c r="B97" s="405"/>
      <c r="C97" s="413"/>
      <c r="D97" s="406"/>
      <c r="E97" s="414"/>
      <c r="F97" s="414"/>
      <c r="G97" s="414"/>
      <c r="H97" s="84"/>
    </row>
    <row r="98" spans="1:8" s="2" customFormat="1" ht="14.25" customHeight="1">
      <c r="A98" s="405"/>
      <c r="B98" s="405"/>
      <c r="C98" s="413"/>
      <c r="D98" s="406"/>
      <c r="E98" s="414"/>
      <c r="F98" s="414"/>
      <c r="G98" s="414"/>
      <c r="H98" s="84"/>
    </row>
    <row r="99" spans="1:8" s="2" customFormat="1" ht="14.25" customHeight="1">
      <c r="A99" s="405"/>
      <c r="B99" s="405"/>
      <c r="C99" s="413"/>
      <c r="D99" s="406"/>
      <c r="E99" s="414"/>
      <c r="F99" s="414"/>
      <c r="G99" s="414"/>
      <c r="H99" s="84"/>
    </row>
    <row r="100" spans="1:8" s="2" customFormat="1" ht="14.25" customHeight="1">
      <c r="A100" s="227"/>
      <c r="B100" s="200"/>
      <c r="C100" s="188"/>
      <c r="D100" s="228"/>
      <c r="E100" s="228"/>
      <c r="F100" s="228"/>
      <c r="G100" s="228"/>
      <c r="H100" s="58"/>
    </row>
    <row r="101" spans="1:8" s="2" customFormat="1" ht="14.25" customHeight="1">
      <c r="A101" s="197"/>
      <c r="B101" s="197" t="s">
        <v>36</v>
      </c>
      <c r="C101" s="198"/>
      <c r="D101" s="199"/>
      <c r="E101" s="199"/>
      <c r="F101" s="199"/>
      <c r="G101" s="199"/>
      <c r="H101" s="284"/>
    </row>
    <row r="102" spans="1:8" s="2" customFormat="1" ht="14.25" customHeight="1">
      <c r="A102" s="197"/>
      <c r="B102" s="197" t="s">
        <v>37</v>
      </c>
      <c r="C102" s="198"/>
      <c r="D102" s="199"/>
      <c r="E102" s="199"/>
      <c r="F102" s="199"/>
      <c r="G102" s="199"/>
      <c r="H102" s="284"/>
    </row>
    <row r="103" spans="1:8" s="2" customFormat="1" ht="14.25" customHeight="1" thickBot="1">
      <c r="A103" s="197"/>
      <c r="B103" s="200" t="s">
        <v>345</v>
      </c>
      <c r="C103" s="198"/>
      <c r="D103" s="199"/>
      <c r="E103" s="199"/>
      <c r="F103" s="199"/>
      <c r="G103" s="199"/>
      <c r="H103" s="58"/>
    </row>
    <row r="104" spans="1:8" s="2" customFormat="1" ht="14.25" customHeight="1">
      <c r="A104" s="527" t="s">
        <v>22</v>
      </c>
      <c r="B104" s="527" t="s">
        <v>23</v>
      </c>
      <c r="C104" s="496" t="s">
        <v>24</v>
      </c>
      <c r="D104" s="498" t="s">
        <v>26</v>
      </c>
      <c r="E104" s="500" t="s">
        <v>25</v>
      </c>
      <c r="F104" s="501"/>
      <c r="G104" s="502"/>
      <c r="H104" s="58"/>
    </row>
    <row r="105" spans="1:8" s="2" customFormat="1" ht="14.25" customHeight="1" thickBot="1">
      <c r="A105" s="528"/>
      <c r="B105" s="528"/>
      <c r="C105" s="497"/>
      <c r="D105" s="499"/>
      <c r="E105" s="390" t="s">
        <v>27</v>
      </c>
      <c r="F105" s="390" t="s">
        <v>28</v>
      </c>
      <c r="G105" s="391" t="s">
        <v>29</v>
      </c>
      <c r="H105" s="58"/>
    </row>
    <row r="106" spans="1:8" s="2" customFormat="1" ht="14.25" customHeight="1" thickBot="1">
      <c r="A106" s="415">
        <v>1</v>
      </c>
      <c r="B106" s="416">
        <v>2</v>
      </c>
      <c r="C106" s="237">
        <v>3</v>
      </c>
      <c r="D106" s="238">
        <v>7</v>
      </c>
      <c r="E106" s="237">
        <v>4</v>
      </c>
      <c r="F106" s="237">
        <v>5</v>
      </c>
      <c r="G106" s="237">
        <v>6</v>
      </c>
      <c r="H106" s="284"/>
    </row>
    <row r="107" spans="1:8" s="46" customFormat="1" ht="14.25" customHeight="1">
      <c r="A107" s="172"/>
      <c r="B107" s="172" t="s">
        <v>3</v>
      </c>
      <c r="C107" s="174"/>
      <c r="D107" s="175"/>
      <c r="E107" s="175"/>
      <c r="F107" s="175"/>
      <c r="G107" s="175"/>
      <c r="H107" s="299"/>
    </row>
    <row r="108" spans="1:8" s="46" customFormat="1" ht="14.25" customHeight="1">
      <c r="A108" s="176"/>
      <c r="B108" s="239" t="s">
        <v>10</v>
      </c>
      <c r="C108" s="178"/>
      <c r="D108" s="180"/>
      <c r="E108" s="179"/>
      <c r="F108" s="179"/>
      <c r="G108" s="179"/>
      <c r="H108" s="301"/>
    </row>
    <row r="109" spans="1:8" s="46" customFormat="1" ht="14.25" customHeight="1">
      <c r="A109" s="257" t="s">
        <v>413</v>
      </c>
      <c r="B109" s="417" t="s">
        <v>161</v>
      </c>
      <c r="C109" s="196">
        <v>60</v>
      </c>
      <c r="D109" s="418">
        <v>34.8</v>
      </c>
      <c r="E109" s="418">
        <v>0.54</v>
      </c>
      <c r="F109" s="418">
        <v>0.36</v>
      </c>
      <c r="G109" s="418">
        <v>5.94</v>
      </c>
      <c r="H109" s="301"/>
    </row>
    <row r="110" spans="1:8" s="46" customFormat="1" ht="14.25" customHeight="1">
      <c r="A110" s="207" t="s">
        <v>250</v>
      </c>
      <c r="B110" s="208" t="s">
        <v>186</v>
      </c>
      <c r="C110" s="209"/>
      <c r="D110" s="210"/>
      <c r="E110" s="210"/>
      <c r="F110" s="210"/>
      <c r="G110" s="210"/>
      <c r="H110" s="301"/>
    </row>
    <row r="111" spans="1:8" s="3" customFormat="1" ht="14.25" customHeight="1">
      <c r="A111" s="207" t="s">
        <v>438</v>
      </c>
      <c r="B111" s="208" t="s">
        <v>33</v>
      </c>
      <c r="C111" s="209">
        <v>90</v>
      </c>
      <c r="D111" s="210">
        <v>271.56</v>
      </c>
      <c r="E111" s="210">
        <v>14.2</v>
      </c>
      <c r="F111" s="210">
        <v>16.3</v>
      </c>
      <c r="G111" s="210">
        <v>14.6</v>
      </c>
      <c r="H111" s="315"/>
    </row>
    <row r="112" spans="1:8" s="3" customFormat="1" ht="14.25" customHeight="1">
      <c r="A112" s="207" t="s">
        <v>439</v>
      </c>
      <c r="B112" s="208" t="s">
        <v>409</v>
      </c>
      <c r="C112" s="209">
        <v>150</v>
      </c>
      <c r="D112" s="210">
        <v>208.7</v>
      </c>
      <c r="E112" s="210">
        <v>3.6</v>
      </c>
      <c r="F112" s="210">
        <v>5.4</v>
      </c>
      <c r="G112" s="210">
        <v>36.4</v>
      </c>
      <c r="H112" s="301"/>
    </row>
    <row r="113" spans="1:8" s="3" customFormat="1" ht="14.25" customHeight="1">
      <c r="A113" s="207" t="s">
        <v>184</v>
      </c>
      <c r="B113" s="208" t="s">
        <v>319</v>
      </c>
      <c r="C113" s="209">
        <v>200</v>
      </c>
      <c r="D113" s="210">
        <v>26.8</v>
      </c>
      <c r="E113" s="401">
        <v>0.2</v>
      </c>
      <c r="F113" s="401">
        <v>0</v>
      </c>
      <c r="G113" s="210">
        <v>6.5</v>
      </c>
      <c r="H113" s="301"/>
    </row>
    <row r="114" spans="1:8" s="3" customFormat="1" ht="14.25" customHeight="1">
      <c r="A114" s="207" t="s">
        <v>178</v>
      </c>
      <c r="B114" s="208" t="s">
        <v>1</v>
      </c>
      <c r="C114" s="409">
        <v>30</v>
      </c>
      <c r="D114" s="210">
        <v>63</v>
      </c>
      <c r="E114" s="401">
        <v>1.8</v>
      </c>
      <c r="F114" s="210">
        <v>0.3</v>
      </c>
      <c r="G114" s="401">
        <v>12.9</v>
      </c>
      <c r="H114" s="301"/>
    </row>
    <row r="115" spans="1:8" s="3" customFormat="1" ht="14.25" customHeight="1">
      <c r="A115" s="398"/>
      <c r="B115" s="398" t="s">
        <v>8</v>
      </c>
      <c r="C115" s="403">
        <f>SUM(C109:C114)</f>
        <v>530</v>
      </c>
      <c r="D115" s="404">
        <f>SUM(D109:D114)</f>
        <v>604.8599999999999</v>
      </c>
      <c r="E115" s="404">
        <f>SUM(E109:E114)</f>
        <v>20.34</v>
      </c>
      <c r="F115" s="404">
        <f>SUM(F109:F114)</f>
        <v>22.360000000000003</v>
      </c>
      <c r="G115" s="404">
        <f>SUM(G109:G114)</f>
        <v>76.34</v>
      </c>
      <c r="H115" s="79"/>
    </row>
    <row r="116" spans="1:8" s="3" customFormat="1" ht="14.25" customHeight="1">
      <c r="A116" s="405"/>
      <c r="B116" s="405"/>
      <c r="C116" s="413"/>
      <c r="D116" s="406"/>
      <c r="E116" s="414"/>
      <c r="F116" s="414"/>
      <c r="G116" s="414"/>
      <c r="H116" s="79"/>
    </row>
    <row r="117" spans="1:8" s="3" customFormat="1" ht="14.25" customHeight="1">
      <c r="A117" s="419"/>
      <c r="B117" s="266"/>
      <c r="C117" s="420"/>
      <c r="D117" s="421"/>
      <c r="E117" s="421"/>
      <c r="F117" s="421"/>
      <c r="G117" s="421"/>
      <c r="H117" s="79"/>
    </row>
    <row r="118" spans="1:8" s="3" customFormat="1" ht="14.25" customHeight="1">
      <c r="A118" s="419"/>
      <c r="B118" s="266"/>
      <c r="C118" s="420"/>
      <c r="D118" s="421"/>
      <c r="E118" s="421"/>
      <c r="F118" s="421"/>
      <c r="G118" s="421"/>
      <c r="H118" s="79"/>
    </row>
    <row r="119" spans="1:8" s="3" customFormat="1" ht="14.25" customHeight="1">
      <c r="A119" s="176"/>
      <c r="B119" s="239" t="s">
        <v>88</v>
      </c>
      <c r="C119" s="178"/>
      <c r="D119" s="180"/>
      <c r="E119" s="179"/>
      <c r="F119" s="179"/>
      <c r="G119" s="179"/>
      <c r="H119" s="79"/>
    </row>
    <row r="120" spans="1:8" s="3" customFormat="1" ht="14.25" customHeight="1">
      <c r="A120" s="207" t="s">
        <v>250</v>
      </c>
      <c r="B120" s="208" t="s">
        <v>251</v>
      </c>
      <c r="C120" s="209"/>
      <c r="D120" s="210"/>
      <c r="E120" s="210"/>
      <c r="F120" s="210"/>
      <c r="G120" s="210"/>
      <c r="H120" s="79"/>
    </row>
    <row r="121" spans="1:8" s="3" customFormat="1" ht="14.25" customHeight="1">
      <c r="A121" s="412" t="s">
        <v>413</v>
      </c>
      <c r="B121" s="208" t="s">
        <v>205</v>
      </c>
      <c r="C121" s="209">
        <v>60</v>
      </c>
      <c r="D121" s="210">
        <v>12.8</v>
      </c>
      <c r="E121" s="210">
        <v>0.7</v>
      </c>
      <c r="F121" s="210">
        <v>0.1</v>
      </c>
      <c r="G121" s="210">
        <v>2.3</v>
      </c>
      <c r="H121" s="79"/>
    </row>
    <row r="122" spans="1:8" s="3" customFormat="1" ht="14.25" customHeight="1">
      <c r="A122" s="207" t="s">
        <v>304</v>
      </c>
      <c r="B122" s="422" t="s">
        <v>440</v>
      </c>
      <c r="C122" s="209">
        <v>220</v>
      </c>
      <c r="D122" s="210">
        <v>129</v>
      </c>
      <c r="E122" s="210">
        <v>8.64</v>
      </c>
      <c r="F122" s="210">
        <v>4.32</v>
      </c>
      <c r="G122" s="210">
        <v>13.92</v>
      </c>
      <c r="H122" s="79"/>
    </row>
    <row r="123" spans="1:8" s="3" customFormat="1" ht="14.25" customHeight="1">
      <c r="A123" s="207" t="s">
        <v>441</v>
      </c>
      <c r="B123" s="208" t="s">
        <v>442</v>
      </c>
      <c r="C123" s="209">
        <v>90</v>
      </c>
      <c r="D123" s="210">
        <v>179.1</v>
      </c>
      <c r="E123" s="210">
        <v>7.6</v>
      </c>
      <c r="F123" s="210">
        <v>11.16</v>
      </c>
      <c r="G123" s="210">
        <v>11.2</v>
      </c>
      <c r="H123" s="79"/>
    </row>
    <row r="124" spans="1:8" s="3" customFormat="1" ht="14.25" customHeight="1">
      <c r="A124" s="207" t="s">
        <v>426</v>
      </c>
      <c r="B124" s="208" t="s">
        <v>43</v>
      </c>
      <c r="C124" s="209">
        <v>150</v>
      </c>
      <c r="D124" s="210">
        <v>145.8</v>
      </c>
      <c r="E124" s="210">
        <v>33.1</v>
      </c>
      <c r="F124" s="210">
        <v>6</v>
      </c>
      <c r="G124" s="210">
        <v>19.7</v>
      </c>
      <c r="H124" s="79"/>
    </row>
    <row r="125" spans="1:8" s="3" customFormat="1" ht="14.25" customHeight="1">
      <c r="A125" s="207" t="s">
        <v>104</v>
      </c>
      <c r="B125" s="208" t="s">
        <v>127</v>
      </c>
      <c r="C125" s="209">
        <v>200</v>
      </c>
      <c r="D125" s="210">
        <v>122</v>
      </c>
      <c r="E125" s="210">
        <v>0.3</v>
      </c>
      <c r="F125" s="210">
        <v>0</v>
      </c>
      <c r="G125" s="210">
        <v>29.8</v>
      </c>
      <c r="H125" s="79"/>
    </row>
    <row r="126" spans="1:8" s="3" customFormat="1" ht="14.25" customHeight="1">
      <c r="A126" s="207" t="s">
        <v>178</v>
      </c>
      <c r="B126" s="208" t="s">
        <v>1</v>
      </c>
      <c r="C126" s="409">
        <v>30</v>
      </c>
      <c r="D126" s="210">
        <v>63</v>
      </c>
      <c r="E126" s="210">
        <v>1.8</v>
      </c>
      <c r="F126" s="210">
        <v>0.3</v>
      </c>
      <c r="G126" s="210">
        <v>12.9</v>
      </c>
      <c r="H126" s="79"/>
    </row>
    <row r="127" spans="1:8" s="3" customFormat="1" ht="14.25" customHeight="1">
      <c r="A127" s="207"/>
      <c r="B127" s="207"/>
      <c r="C127" s="409"/>
      <c r="D127" s="210"/>
      <c r="E127" s="210"/>
      <c r="F127" s="210"/>
      <c r="G127" s="210"/>
      <c r="H127" s="79"/>
    </row>
    <row r="128" spans="1:8" s="3" customFormat="1" ht="14.25" customHeight="1">
      <c r="A128" s="398"/>
      <c r="B128" s="398" t="s">
        <v>8</v>
      </c>
      <c r="C128" s="403">
        <f>SUM(C119:C127)</f>
        <v>750</v>
      </c>
      <c r="D128" s="404">
        <f>SUM(D119:D127)</f>
        <v>651.7</v>
      </c>
      <c r="E128" s="404">
        <f>SUM(E119:E127)</f>
        <v>52.13999999999999</v>
      </c>
      <c r="F128" s="404">
        <f>SUM(F119:F127)</f>
        <v>21.88</v>
      </c>
      <c r="G128" s="404">
        <f>SUM(G119:G127)</f>
        <v>89.82000000000001</v>
      </c>
      <c r="H128" s="79"/>
    </row>
    <row r="129" spans="1:8" s="3" customFormat="1" ht="14.25" customHeight="1">
      <c r="A129" s="419"/>
      <c r="B129" s="266"/>
      <c r="C129" s="420"/>
      <c r="D129" s="421"/>
      <c r="E129" s="421"/>
      <c r="F129" s="421"/>
      <c r="G129" s="421"/>
      <c r="H129" s="79"/>
    </row>
    <row r="130" spans="1:8" s="3" customFormat="1" ht="14.25" customHeight="1">
      <c r="A130" s="419"/>
      <c r="B130" s="266"/>
      <c r="C130" s="420"/>
      <c r="D130" s="421"/>
      <c r="E130" s="421"/>
      <c r="F130" s="421"/>
      <c r="G130" s="421"/>
      <c r="H130" s="79"/>
    </row>
    <row r="131" spans="1:8" s="3" customFormat="1" ht="14.25" customHeight="1">
      <c r="A131" s="419"/>
      <c r="B131" s="266"/>
      <c r="C131" s="420"/>
      <c r="D131" s="421"/>
      <c r="E131" s="421"/>
      <c r="F131" s="421"/>
      <c r="G131" s="421"/>
      <c r="H131" s="79"/>
    </row>
    <row r="132" spans="1:8" s="3" customFormat="1" ht="14.25" customHeight="1">
      <c r="A132" s="419"/>
      <c r="B132" s="266"/>
      <c r="C132" s="420"/>
      <c r="D132" s="421"/>
      <c r="E132" s="421"/>
      <c r="F132" s="421"/>
      <c r="G132" s="421"/>
      <c r="H132" s="79"/>
    </row>
    <row r="133" spans="1:8" s="3" customFormat="1" ht="14.25" customHeight="1">
      <c r="A133" s="419"/>
      <c r="B133" s="266"/>
      <c r="C133" s="420"/>
      <c r="D133" s="421"/>
      <c r="E133" s="421"/>
      <c r="F133" s="421"/>
      <c r="G133" s="421"/>
      <c r="H133" s="79"/>
    </row>
    <row r="134" spans="1:8" s="3" customFormat="1" ht="14.25" customHeight="1">
      <c r="A134" s="419"/>
      <c r="B134" s="266"/>
      <c r="C134" s="420"/>
      <c r="D134" s="421"/>
      <c r="E134" s="421"/>
      <c r="F134" s="421"/>
      <c r="G134" s="421"/>
      <c r="H134" s="79"/>
    </row>
    <row r="135" spans="1:8" s="3" customFormat="1" ht="14.25" customHeight="1">
      <c r="A135" s="419"/>
      <c r="B135" s="266"/>
      <c r="C135" s="420"/>
      <c r="D135" s="421"/>
      <c r="E135" s="421"/>
      <c r="F135" s="421"/>
      <c r="G135" s="421"/>
      <c r="H135" s="79"/>
    </row>
    <row r="136" spans="1:8" s="3" customFormat="1" ht="14.25" customHeight="1">
      <c r="A136" s="419"/>
      <c r="B136" s="266"/>
      <c r="C136" s="420"/>
      <c r="D136" s="421"/>
      <c r="E136" s="421"/>
      <c r="F136" s="421"/>
      <c r="G136" s="421"/>
      <c r="H136" s="79"/>
    </row>
    <row r="137" spans="1:8" s="3" customFormat="1" ht="14.25" customHeight="1">
      <c r="A137" s="419"/>
      <c r="B137" s="266"/>
      <c r="C137" s="420"/>
      <c r="D137" s="421"/>
      <c r="E137" s="421"/>
      <c r="F137" s="421"/>
      <c r="G137" s="421"/>
      <c r="H137" s="79"/>
    </row>
    <row r="138" spans="1:8" s="3" customFormat="1" ht="14.25" customHeight="1">
      <c r="A138" s="419"/>
      <c r="B138" s="266"/>
      <c r="C138" s="420"/>
      <c r="D138" s="421"/>
      <c r="E138" s="421"/>
      <c r="F138" s="421"/>
      <c r="G138" s="421"/>
      <c r="H138" s="79"/>
    </row>
    <row r="139" spans="1:8" s="3" customFormat="1" ht="14.25" customHeight="1">
      <c r="A139" s="419"/>
      <c r="B139" s="266"/>
      <c r="C139" s="420"/>
      <c r="D139" s="421"/>
      <c r="E139" s="421"/>
      <c r="F139" s="421"/>
      <c r="G139" s="421"/>
      <c r="H139" s="79"/>
    </row>
    <row r="140" spans="1:8" s="3" customFormat="1" ht="14.25" customHeight="1">
      <c r="A140" s="419"/>
      <c r="B140" s="266"/>
      <c r="C140" s="420"/>
      <c r="D140" s="421"/>
      <c r="E140" s="421"/>
      <c r="F140" s="421"/>
      <c r="G140" s="421"/>
      <c r="H140" s="79"/>
    </row>
    <row r="141" spans="1:8" s="3" customFormat="1" ht="14.25" customHeight="1">
      <c r="A141" s="419"/>
      <c r="B141" s="266"/>
      <c r="C141" s="420"/>
      <c r="D141" s="421"/>
      <c r="E141" s="421"/>
      <c r="F141" s="421"/>
      <c r="G141" s="421"/>
      <c r="H141" s="79"/>
    </row>
    <row r="142" spans="1:8" s="3" customFormat="1" ht="14.25" customHeight="1">
      <c r="A142" s="419"/>
      <c r="B142" s="266"/>
      <c r="C142" s="420"/>
      <c r="D142" s="421"/>
      <c r="E142" s="421"/>
      <c r="F142" s="421"/>
      <c r="G142" s="421"/>
      <c r="H142" s="79"/>
    </row>
    <row r="143" spans="1:8" s="3" customFormat="1" ht="14.25" customHeight="1">
      <c r="A143" s="419"/>
      <c r="B143" s="266"/>
      <c r="C143" s="420"/>
      <c r="D143" s="421"/>
      <c r="E143" s="421"/>
      <c r="F143" s="421"/>
      <c r="G143" s="421"/>
      <c r="H143" s="79"/>
    </row>
    <row r="144" spans="1:8" s="3" customFormat="1" ht="14.25" customHeight="1">
      <c r="A144" s="419"/>
      <c r="B144" s="266"/>
      <c r="C144" s="420"/>
      <c r="D144" s="421"/>
      <c r="E144" s="421"/>
      <c r="F144" s="421"/>
      <c r="G144" s="421"/>
      <c r="H144" s="79"/>
    </row>
    <row r="145" spans="1:8" s="3" customFormat="1" ht="14.25" customHeight="1">
      <c r="A145" s="419"/>
      <c r="B145" s="266"/>
      <c r="C145" s="420"/>
      <c r="D145" s="421"/>
      <c r="E145" s="421"/>
      <c r="F145" s="421"/>
      <c r="G145" s="421"/>
      <c r="H145" s="79"/>
    </row>
    <row r="146" spans="1:8" s="3" customFormat="1" ht="14.25" customHeight="1">
      <c r="A146" s="419"/>
      <c r="B146" s="266"/>
      <c r="C146" s="420"/>
      <c r="D146" s="421"/>
      <c r="E146" s="421"/>
      <c r="F146" s="421"/>
      <c r="G146" s="421"/>
      <c r="H146" s="79"/>
    </row>
    <row r="147" spans="1:8" s="3" customFormat="1" ht="14.25" customHeight="1">
      <c r="A147" s="419"/>
      <c r="B147" s="266"/>
      <c r="C147" s="420"/>
      <c r="D147" s="421"/>
      <c r="E147" s="421"/>
      <c r="F147" s="421"/>
      <c r="G147" s="421"/>
      <c r="H147" s="79"/>
    </row>
    <row r="148" spans="1:8" s="3" customFormat="1" ht="14.25" customHeight="1">
      <c r="A148" s="419"/>
      <c r="B148" s="266"/>
      <c r="C148" s="420"/>
      <c r="D148" s="421"/>
      <c r="E148" s="421"/>
      <c r="F148" s="421"/>
      <c r="G148" s="421"/>
      <c r="H148" s="79"/>
    </row>
    <row r="149" spans="1:8" s="3" customFormat="1" ht="14.25" customHeight="1">
      <c r="A149" s="419"/>
      <c r="B149" s="266"/>
      <c r="C149" s="420"/>
      <c r="D149" s="421"/>
      <c r="E149" s="421"/>
      <c r="F149" s="421"/>
      <c r="G149" s="421"/>
      <c r="H149" s="79"/>
    </row>
    <row r="150" spans="1:8" s="3" customFormat="1" ht="14.25" customHeight="1">
      <c r="A150" s="419"/>
      <c r="B150" s="266"/>
      <c r="C150" s="420"/>
      <c r="D150" s="421"/>
      <c r="E150" s="421"/>
      <c r="F150" s="421"/>
      <c r="G150" s="421"/>
      <c r="H150" s="79"/>
    </row>
    <row r="151" spans="1:8" s="3" customFormat="1" ht="14.25" customHeight="1">
      <c r="A151" s="197" t="s">
        <v>449</v>
      </c>
      <c r="B151" s="197" t="s">
        <v>36</v>
      </c>
      <c r="C151" s="198"/>
      <c r="D151" s="199"/>
      <c r="E151" s="199"/>
      <c r="F151" s="199"/>
      <c r="G151" s="199"/>
      <c r="H151" s="301"/>
    </row>
    <row r="152" spans="1:8" s="3" customFormat="1" ht="14.25" customHeight="1">
      <c r="A152" s="197"/>
      <c r="B152" s="197" t="s">
        <v>39</v>
      </c>
      <c r="C152" s="198"/>
      <c r="D152" s="199"/>
      <c r="E152" s="199"/>
      <c r="F152" s="199"/>
      <c r="G152" s="199"/>
      <c r="H152" s="301"/>
    </row>
    <row r="153" spans="1:8" s="3" customFormat="1" ht="14.25" customHeight="1" thickBot="1">
      <c r="A153" s="197"/>
      <c r="B153" s="200" t="s">
        <v>345</v>
      </c>
      <c r="C153" s="198"/>
      <c r="D153" s="199"/>
      <c r="E153" s="199"/>
      <c r="F153" s="199"/>
      <c r="G153" s="199"/>
      <c r="H153" s="79"/>
    </row>
    <row r="154" spans="1:8" s="3" customFormat="1" ht="14.25" customHeight="1">
      <c r="A154" s="527" t="s">
        <v>22</v>
      </c>
      <c r="B154" s="494" t="s">
        <v>23</v>
      </c>
      <c r="C154" s="496" t="s">
        <v>24</v>
      </c>
      <c r="D154" s="507" t="s">
        <v>26</v>
      </c>
      <c r="E154" s="500" t="s">
        <v>25</v>
      </c>
      <c r="F154" s="501"/>
      <c r="G154" s="502"/>
      <c r="H154" s="79"/>
    </row>
    <row r="155" spans="1:8" s="3" customFormat="1" ht="14.25" customHeight="1" thickBot="1">
      <c r="A155" s="528"/>
      <c r="B155" s="495"/>
      <c r="C155" s="497"/>
      <c r="D155" s="508"/>
      <c r="E155" s="390" t="s">
        <v>27</v>
      </c>
      <c r="F155" s="390" t="s">
        <v>28</v>
      </c>
      <c r="G155" s="391" t="s">
        <v>29</v>
      </c>
      <c r="H155" s="57"/>
    </row>
    <row r="156" spans="1:8" s="3" customFormat="1" ht="14.25" customHeight="1" thickBot="1">
      <c r="A156" s="415">
        <v>1</v>
      </c>
      <c r="B156" s="416">
        <v>2</v>
      </c>
      <c r="C156" s="237">
        <v>3</v>
      </c>
      <c r="D156" s="238">
        <v>7</v>
      </c>
      <c r="E156" s="237">
        <v>4</v>
      </c>
      <c r="F156" s="237">
        <v>5</v>
      </c>
      <c r="G156" s="237">
        <v>6</v>
      </c>
      <c r="H156" s="79"/>
    </row>
    <row r="157" spans="1:8" s="3" customFormat="1" ht="14.25" customHeight="1">
      <c r="A157" s="172"/>
      <c r="B157" s="172" t="s">
        <v>5</v>
      </c>
      <c r="C157" s="174"/>
      <c r="D157" s="175"/>
      <c r="E157" s="175"/>
      <c r="F157" s="175"/>
      <c r="G157" s="175"/>
      <c r="H157" s="79"/>
    </row>
    <row r="158" spans="1:8" s="3" customFormat="1" ht="14.25" customHeight="1">
      <c r="A158" s="176"/>
      <c r="B158" s="239" t="s">
        <v>10</v>
      </c>
      <c r="C158" s="178"/>
      <c r="D158" s="180"/>
      <c r="E158" s="179"/>
      <c r="F158" s="179"/>
      <c r="G158" s="179"/>
      <c r="H158" s="81"/>
    </row>
    <row r="159" spans="1:8" s="3" customFormat="1" ht="14.25" customHeight="1">
      <c r="A159" s="207" t="s">
        <v>332</v>
      </c>
      <c r="B159" s="208" t="s">
        <v>377</v>
      </c>
      <c r="C159" s="209">
        <v>50</v>
      </c>
      <c r="D159" s="210">
        <v>199</v>
      </c>
      <c r="E159" s="210">
        <v>3</v>
      </c>
      <c r="F159" s="210">
        <v>4.1</v>
      </c>
      <c r="G159" s="210">
        <v>22.2</v>
      </c>
      <c r="H159" s="81"/>
    </row>
    <row r="160" spans="1:8" s="3" customFormat="1" ht="14.25" customHeight="1">
      <c r="A160" s="207" t="s">
        <v>443</v>
      </c>
      <c r="B160" s="422" t="s">
        <v>192</v>
      </c>
      <c r="C160" s="209">
        <v>150</v>
      </c>
      <c r="D160" s="210">
        <v>260.25</v>
      </c>
      <c r="E160" s="210">
        <v>16.2</v>
      </c>
      <c r="F160" s="210">
        <v>12</v>
      </c>
      <c r="G160" s="401">
        <v>18.7</v>
      </c>
      <c r="H160" s="57"/>
    </row>
    <row r="161" spans="1:8" s="3" customFormat="1" ht="14.25" customHeight="1">
      <c r="A161" s="207" t="s">
        <v>178</v>
      </c>
      <c r="B161" s="422" t="s">
        <v>195</v>
      </c>
      <c r="C161" s="209">
        <v>25</v>
      </c>
      <c r="D161" s="210">
        <v>64</v>
      </c>
      <c r="E161" s="210">
        <v>0.8</v>
      </c>
      <c r="F161" s="210">
        <v>1.7</v>
      </c>
      <c r="G161" s="401">
        <v>11.2</v>
      </c>
      <c r="H161" s="58"/>
    </row>
    <row r="162" spans="1:8" s="3" customFormat="1" ht="14.25" customHeight="1">
      <c r="A162" s="207" t="s">
        <v>178</v>
      </c>
      <c r="B162" s="208" t="s">
        <v>350</v>
      </c>
      <c r="C162" s="209">
        <v>150</v>
      </c>
      <c r="D162" s="210">
        <v>145.5</v>
      </c>
      <c r="E162" s="210">
        <v>2.9</v>
      </c>
      <c r="F162" s="210">
        <v>3.5</v>
      </c>
      <c r="G162" s="210">
        <v>13.4</v>
      </c>
      <c r="H162" s="79"/>
    </row>
    <row r="163" spans="1:8" s="3" customFormat="1" ht="14.25" customHeight="1">
      <c r="A163" s="207" t="s">
        <v>193</v>
      </c>
      <c r="B163" s="208" t="s">
        <v>194</v>
      </c>
      <c r="C163" s="209">
        <v>200</v>
      </c>
      <c r="D163" s="210">
        <v>91.2</v>
      </c>
      <c r="E163" s="401">
        <v>3.8</v>
      </c>
      <c r="F163" s="401">
        <v>3.5</v>
      </c>
      <c r="G163" s="401">
        <v>11.1</v>
      </c>
      <c r="H163" s="79"/>
    </row>
    <row r="164" spans="1:8" s="3" customFormat="1" ht="14.25" customHeight="1">
      <c r="A164" s="239"/>
      <c r="B164" s="239" t="s">
        <v>8</v>
      </c>
      <c r="C164" s="423">
        <f>SUM(C159:C163)</f>
        <v>575</v>
      </c>
      <c r="D164" s="424">
        <f>SUM(D159:D163)</f>
        <v>759.95</v>
      </c>
      <c r="E164" s="424">
        <f>SUM(E159:E163)</f>
        <v>26.7</v>
      </c>
      <c r="F164" s="424">
        <f>SUM(F159:F163)</f>
        <v>24.8</v>
      </c>
      <c r="G164" s="424">
        <f>SUM(G159:G163)</f>
        <v>76.6</v>
      </c>
      <c r="H164" s="79"/>
    </row>
    <row r="165" spans="1:8" s="3" customFormat="1" ht="14.25" customHeight="1">
      <c r="A165" s="216"/>
      <c r="B165" s="216"/>
      <c r="C165" s="189"/>
      <c r="D165" s="191"/>
      <c r="E165" s="190"/>
      <c r="F165" s="190"/>
      <c r="G165" s="190"/>
      <c r="H165" s="81"/>
    </row>
    <row r="166" spans="1:8" s="3" customFormat="1" ht="14.25" customHeight="1">
      <c r="A166" s="206"/>
      <c r="B166" s="192"/>
      <c r="C166" s="192"/>
      <c r="D166" s="192"/>
      <c r="E166" s="192"/>
      <c r="F166" s="192"/>
      <c r="G166" s="192"/>
      <c r="H166" s="80"/>
    </row>
    <row r="167" spans="1:8" s="3" customFormat="1" ht="14.25" customHeight="1">
      <c r="A167" s="255"/>
      <c r="B167" s="216"/>
      <c r="C167" s="189"/>
      <c r="D167" s="190"/>
      <c r="E167" s="190"/>
      <c r="F167" s="190"/>
      <c r="G167" s="190"/>
      <c r="H167" s="57"/>
    </row>
    <row r="168" spans="1:8" s="3" customFormat="1" ht="14.25" customHeight="1">
      <c r="A168" s="257"/>
      <c r="B168" s="239" t="s">
        <v>88</v>
      </c>
      <c r="C168" s="178"/>
      <c r="D168" s="182"/>
      <c r="E168" s="184"/>
      <c r="F168" s="182"/>
      <c r="G168" s="184"/>
      <c r="H168" s="307"/>
    </row>
    <row r="169" spans="1:8" s="3" customFormat="1" ht="14.25" customHeight="1">
      <c r="A169" s="257" t="s">
        <v>250</v>
      </c>
      <c r="B169" s="181" t="s">
        <v>254</v>
      </c>
      <c r="C169" s="178"/>
      <c r="D169" s="182"/>
      <c r="E169" s="182"/>
      <c r="F169" s="182"/>
      <c r="G169" s="182"/>
      <c r="H169" s="307"/>
    </row>
    <row r="170" spans="1:8" s="3" customFormat="1" ht="14.25" customHeight="1">
      <c r="A170" s="257" t="s">
        <v>348</v>
      </c>
      <c r="B170" s="181" t="s">
        <v>182</v>
      </c>
      <c r="C170" s="178"/>
      <c r="D170" s="182"/>
      <c r="E170" s="182"/>
      <c r="F170" s="182"/>
      <c r="G170" s="182"/>
      <c r="H170" s="307"/>
    </row>
    <row r="171" spans="1:8" s="3" customFormat="1" ht="14.25" customHeight="1">
      <c r="A171" s="207" t="s">
        <v>107</v>
      </c>
      <c r="B171" s="208" t="s">
        <v>444</v>
      </c>
      <c r="C171" s="209">
        <v>213</v>
      </c>
      <c r="D171" s="210">
        <v>118.9</v>
      </c>
      <c r="E171" s="210">
        <v>5.7</v>
      </c>
      <c r="F171" s="210">
        <v>4.8</v>
      </c>
      <c r="G171" s="210">
        <v>13.2</v>
      </c>
      <c r="H171" s="307"/>
    </row>
    <row r="172" spans="1:8" s="3" customFormat="1" ht="14.25" customHeight="1">
      <c r="A172" s="207"/>
      <c r="B172" s="208"/>
      <c r="C172" s="209"/>
      <c r="D172" s="210"/>
      <c r="E172" s="210"/>
      <c r="F172" s="210"/>
      <c r="G172" s="210"/>
      <c r="H172" s="307"/>
    </row>
    <row r="173" spans="1:8" s="3" customFormat="1" ht="14.25" customHeight="1">
      <c r="A173" s="207" t="s">
        <v>445</v>
      </c>
      <c r="B173" s="208" t="s">
        <v>204</v>
      </c>
      <c r="C173" s="209">
        <v>90</v>
      </c>
      <c r="D173" s="210">
        <v>271.2</v>
      </c>
      <c r="E173" s="210">
        <v>16.4</v>
      </c>
      <c r="F173" s="210">
        <v>16.32</v>
      </c>
      <c r="G173" s="210">
        <v>14.64</v>
      </c>
      <c r="H173" s="307"/>
    </row>
    <row r="174" spans="1:8" s="3" customFormat="1" ht="14.25" customHeight="1">
      <c r="A174" s="425" t="s">
        <v>329</v>
      </c>
      <c r="B174" s="183" t="s">
        <v>328</v>
      </c>
      <c r="C174" s="178" t="s">
        <v>360</v>
      </c>
      <c r="D174" s="210">
        <v>134.2</v>
      </c>
      <c r="E174" s="210">
        <v>2.8</v>
      </c>
      <c r="F174" s="210">
        <v>7.5</v>
      </c>
      <c r="G174" s="210">
        <v>13.6</v>
      </c>
      <c r="H174" s="307"/>
    </row>
    <row r="175" spans="1:8" s="3" customFormat="1" ht="14.25" customHeight="1">
      <c r="A175" s="257" t="s">
        <v>446</v>
      </c>
      <c r="B175" s="181" t="s">
        <v>447</v>
      </c>
      <c r="C175" s="178">
        <v>200</v>
      </c>
      <c r="D175" s="182">
        <v>144.6</v>
      </c>
      <c r="E175" s="182">
        <v>0.1</v>
      </c>
      <c r="F175" s="182">
        <v>0.1</v>
      </c>
      <c r="G175" s="182">
        <v>27.9</v>
      </c>
      <c r="H175" s="307"/>
    </row>
    <row r="176" spans="1:8" s="3" customFormat="1" ht="14.25" customHeight="1">
      <c r="A176" s="257" t="s">
        <v>178</v>
      </c>
      <c r="B176" s="181" t="s">
        <v>1</v>
      </c>
      <c r="C176" s="196">
        <v>30</v>
      </c>
      <c r="D176" s="182">
        <v>63</v>
      </c>
      <c r="E176" s="182">
        <v>1.8</v>
      </c>
      <c r="F176" s="182">
        <v>0.3</v>
      </c>
      <c r="G176" s="182">
        <v>12.9</v>
      </c>
      <c r="H176" s="307"/>
    </row>
    <row r="177" spans="1:8" s="3" customFormat="1" ht="14.25" customHeight="1">
      <c r="A177" s="257" t="s">
        <v>178</v>
      </c>
      <c r="B177" s="257" t="s">
        <v>90</v>
      </c>
      <c r="C177" s="196">
        <v>30</v>
      </c>
      <c r="D177" s="182">
        <v>57</v>
      </c>
      <c r="E177" s="182">
        <v>1.8</v>
      </c>
      <c r="F177" s="182">
        <v>0.3</v>
      </c>
      <c r="G177" s="182">
        <v>11.4</v>
      </c>
      <c r="H177" s="307"/>
    </row>
    <row r="178" spans="1:8" s="3" customFormat="1" ht="14.25" customHeight="1">
      <c r="A178" s="239"/>
      <c r="B178" s="239" t="s">
        <v>8</v>
      </c>
      <c r="C178" s="423">
        <f>SUM(C169:C177)</f>
        <v>563</v>
      </c>
      <c r="D178" s="424">
        <f>SUM(D169:D177)</f>
        <v>788.9</v>
      </c>
      <c r="E178" s="424">
        <f>SUM(E169:E177)</f>
        <v>28.6</v>
      </c>
      <c r="F178" s="424">
        <f>SUM(F169:F177)</f>
        <v>29.320000000000004</v>
      </c>
      <c r="G178" s="424">
        <f>SUM(G169:G177)</f>
        <v>93.64000000000001</v>
      </c>
      <c r="H178" s="307"/>
    </row>
    <row r="179" spans="1:8" s="3" customFormat="1" ht="14.25" customHeight="1">
      <c r="A179" s="255"/>
      <c r="B179" s="216"/>
      <c r="C179" s="189"/>
      <c r="D179" s="190"/>
      <c r="E179" s="190"/>
      <c r="F179" s="190"/>
      <c r="G179" s="190"/>
      <c r="H179" s="307"/>
    </row>
    <row r="180" spans="1:8" s="3" customFormat="1" ht="14.25" customHeight="1">
      <c r="A180" s="255"/>
      <c r="B180" s="216"/>
      <c r="C180" s="189"/>
      <c r="D180" s="190"/>
      <c r="E180" s="190"/>
      <c r="F180" s="190"/>
      <c r="G180" s="190"/>
      <c r="H180" s="307"/>
    </row>
    <row r="181" spans="1:8" s="3" customFormat="1" ht="14.25" customHeight="1">
      <c r="A181" s="255"/>
      <c r="B181" s="216"/>
      <c r="C181" s="189"/>
      <c r="D181" s="190"/>
      <c r="E181" s="190"/>
      <c r="F181" s="190"/>
      <c r="G181" s="190"/>
      <c r="H181" s="307"/>
    </row>
    <row r="182" spans="1:8" s="3" customFormat="1" ht="14.25" customHeight="1">
      <c r="A182" s="255"/>
      <c r="B182" s="216"/>
      <c r="C182" s="189"/>
      <c r="D182" s="190"/>
      <c r="E182" s="190"/>
      <c r="F182" s="190"/>
      <c r="G182" s="190"/>
      <c r="H182" s="307"/>
    </row>
    <row r="183" spans="1:8" s="3" customFormat="1" ht="14.25" customHeight="1">
      <c r="A183" s="255"/>
      <c r="B183" s="216"/>
      <c r="C183" s="189"/>
      <c r="D183" s="190"/>
      <c r="E183" s="190"/>
      <c r="F183" s="190"/>
      <c r="G183" s="190"/>
      <c r="H183" s="307"/>
    </row>
    <row r="184" spans="1:8" s="3" customFormat="1" ht="14.25" customHeight="1">
      <c r="A184" s="255"/>
      <c r="B184" s="216"/>
      <c r="C184" s="189"/>
      <c r="D184" s="190"/>
      <c r="E184" s="190"/>
      <c r="F184" s="190"/>
      <c r="G184" s="190"/>
      <c r="H184" s="307"/>
    </row>
    <row r="185" spans="1:8" s="3" customFormat="1" ht="14.25" customHeight="1">
      <c r="A185" s="255"/>
      <c r="B185" s="216"/>
      <c r="C185" s="189"/>
      <c r="D185" s="190"/>
      <c r="E185" s="190"/>
      <c r="F185" s="190"/>
      <c r="G185" s="190"/>
      <c r="H185" s="307"/>
    </row>
    <row r="186" spans="1:8" s="3" customFormat="1" ht="14.25" customHeight="1">
      <c r="A186" s="255"/>
      <c r="B186" s="216"/>
      <c r="C186" s="189"/>
      <c r="D186" s="190"/>
      <c r="E186" s="190"/>
      <c r="F186" s="190"/>
      <c r="G186" s="190"/>
      <c r="H186" s="307"/>
    </row>
    <row r="187" spans="1:8" s="3" customFormat="1" ht="14.25" customHeight="1">
      <c r="A187" s="255"/>
      <c r="B187" s="216"/>
      <c r="C187" s="189"/>
      <c r="D187" s="190"/>
      <c r="E187" s="190"/>
      <c r="F187" s="190"/>
      <c r="G187" s="190"/>
      <c r="H187" s="307"/>
    </row>
    <row r="188" spans="1:8" s="3" customFormat="1" ht="14.25" customHeight="1">
      <c r="A188" s="255"/>
      <c r="B188" s="216"/>
      <c r="C188" s="189"/>
      <c r="D188" s="190"/>
      <c r="E188" s="190"/>
      <c r="F188" s="190"/>
      <c r="G188" s="190"/>
      <c r="H188" s="307"/>
    </row>
    <row r="189" spans="1:8" s="3" customFormat="1" ht="14.25" customHeight="1">
      <c r="A189" s="255"/>
      <c r="B189" s="216"/>
      <c r="C189" s="189"/>
      <c r="D189" s="190"/>
      <c r="E189" s="190"/>
      <c r="F189" s="190"/>
      <c r="G189" s="190"/>
      <c r="H189" s="307"/>
    </row>
    <row r="190" spans="1:8" s="3" customFormat="1" ht="14.25" customHeight="1">
      <c r="A190" s="255"/>
      <c r="B190" s="216"/>
      <c r="C190" s="189"/>
      <c r="D190" s="190"/>
      <c r="E190" s="190"/>
      <c r="F190" s="190"/>
      <c r="G190" s="190"/>
      <c r="H190" s="307"/>
    </row>
    <row r="191" spans="1:8" s="3" customFormat="1" ht="14.25" customHeight="1">
      <c r="A191" s="255"/>
      <c r="B191" s="216"/>
      <c r="C191" s="189"/>
      <c r="D191" s="190"/>
      <c r="E191" s="190"/>
      <c r="F191" s="190"/>
      <c r="G191" s="190"/>
      <c r="H191" s="307"/>
    </row>
    <row r="192" spans="1:8" s="3" customFormat="1" ht="14.25" customHeight="1">
      <c r="A192" s="255"/>
      <c r="B192" s="216"/>
      <c r="C192" s="189"/>
      <c r="D192" s="190"/>
      <c r="E192" s="190"/>
      <c r="F192" s="190"/>
      <c r="G192" s="190"/>
      <c r="H192" s="307"/>
    </row>
    <row r="193" spans="1:8" s="3" customFormat="1" ht="14.25" customHeight="1">
      <c r="A193" s="255"/>
      <c r="B193" s="216"/>
      <c r="C193" s="189"/>
      <c r="D193" s="190"/>
      <c r="E193" s="190"/>
      <c r="F193" s="190"/>
      <c r="G193" s="190"/>
      <c r="H193" s="307"/>
    </row>
    <row r="194" spans="1:8" s="3" customFormat="1" ht="14.25" customHeight="1">
      <c r="A194" s="255"/>
      <c r="B194" s="216"/>
      <c r="C194" s="189"/>
      <c r="D194" s="190"/>
      <c r="E194" s="190"/>
      <c r="F194" s="190"/>
      <c r="G194" s="190"/>
      <c r="H194" s="307"/>
    </row>
    <row r="195" spans="1:8" s="3" customFormat="1" ht="14.25" customHeight="1">
      <c r="A195" s="255"/>
      <c r="B195" s="216"/>
      <c r="C195" s="189"/>
      <c r="D195" s="190"/>
      <c r="E195" s="190"/>
      <c r="F195" s="190"/>
      <c r="G195" s="190"/>
      <c r="H195" s="307"/>
    </row>
    <row r="196" spans="1:8" s="3" customFormat="1" ht="14.25" customHeight="1">
      <c r="A196" s="255"/>
      <c r="B196" s="216"/>
      <c r="C196" s="189"/>
      <c r="D196" s="190"/>
      <c r="E196" s="190"/>
      <c r="F196" s="190"/>
      <c r="G196" s="190"/>
      <c r="H196" s="307"/>
    </row>
    <row r="197" spans="1:8" s="3" customFormat="1" ht="14.25" customHeight="1">
      <c r="A197" s="255"/>
      <c r="B197" s="216"/>
      <c r="C197" s="189"/>
      <c r="D197" s="190"/>
      <c r="E197" s="190"/>
      <c r="F197" s="190"/>
      <c r="G197" s="190"/>
      <c r="H197" s="307"/>
    </row>
    <row r="198" spans="1:8" s="3" customFormat="1" ht="14.25" customHeight="1">
      <c r="A198" s="227"/>
      <c r="B198" s="206"/>
      <c r="C198" s="188"/>
      <c r="D198" s="192"/>
      <c r="E198" s="188"/>
      <c r="F198" s="192"/>
      <c r="G198" s="192"/>
      <c r="H198" s="58"/>
    </row>
    <row r="199" spans="1:8" s="3" customFormat="1" ht="14.25" customHeight="1">
      <c r="A199" s="227"/>
      <c r="B199" s="206"/>
      <c r="C199" s="188"/>
      <c r="D199" s="192"/>
      <c r="E199" s="188"/>
      <c r="F199" s="192"/>
      <c r="G199" s="192"/>
      <c r="H199" s="58"/>
    </row>
    <row r="200" spans="1:8" s="3" customFormat="1" ht="14.25" customHeight="1">
      <c r="A200" s="227"/>
      <c r="B200" s="206"/>
      <c r="C200" s="188"/>
      <c r="D200" s="192"/>
      <c r="E200" s="188"/>
      <c r="F200" s="192"/>
      <c r="G200" s="192"/>
      <c r="H200" s="58"/>
    </row>
    <row r="201" spans="1:8" s="3" customFormat="1" ht="14.25" customHeight="1">
      <c r="A201" s="197"/>
      <c r="B201" s="197" t="s">
        <v>36</v>
      </c>
      <c r="C201" s="198"/>
      <c r="D201" s="199"/>
      <c r="E201" s="199"/>
      <c r="F201" s="199"/>
      <c r="G201" s="199"/>
      <c r="H201" s="58"/>
    </row>
    <row r="202" spans="1:8" s="3" customFormat="1" ht="14.25" customHeight="1">
      <c r="A202" s="197"/>
      <c r="B202" s="197" t="s">
        <v>41</v>
      </c>
      <c r="C202" s="198"/>
      <c r="D202" s="199"/>
      <c r="E202" s="199"/>
      <c r="F202" s="199"/>
      <c r="G202" s="199"/>
      <c r="H202" s="58"/>
    </row>
    <row r="203" spans="1:8" s="3" customFormat="1" ht="14.25" customHeight="1" thickBot="1">
      <c r="A203" s="197"/>
      <c r="B203" s="200" t="s">
        <v>345</v>
      </c>
      <c r="C203" s="198"/>
      <c r="D203" s="199"/>
      <c r="E203" s="199"/>
      <c r="F203" s="199"/>
      <c r="G203" s="199"/>
      <c r="H203" s="284"/>
    </row>
    <row r="204" spans="1:8" s="3" customFormat="1" ht="14.25" customHeight="1">
      <c r="A204" s="527" t="s">
        <v>22</v>
      </c>
      <c r="B204" s="494" t="s">
        <v>23</v>
      </c>
      <c r="C204" s="496" t="s">
        <v>24</v>
      </c>
      <c r="D204" s="507" t="s">
        <v>26</v>
      </c>
      <c r="E204" s="500" t="s">
        <v>25</v>
      </c>
      <c r="F204" s="501"/>
      <c r="G204" s="502"/>
      <c r="H204" s="284"/>
    </row>
    <row r="205" spans="1:8" s="3" customFormat="1" ht="14.25" customHeight="1" thickBot="1">
      <c r="A205" s="528"/>
      <c r="B205" s="495"/>
      <c r="C205" s="497"/>
      <c r="D205" s="508"/>
      <c r="E205" s="390" t="s">
        <v>27</v>
      </c>
      <c r="F205" s="390" t="s">
        <v>28</v>
      </c>
      <c r="G205" s="391" t="s">
        <v>29</v>
      </c>
      <c r="H205" s="284"/>
    </row>
    <row r="206" spans="1:8" s="3" customFormat="1" ht="14.25" customHeight="1" thickBot="1">
      <c r="A206" s="415">
        <v>1</v>
      </c>
      <c r="B206" s="416">
        <v>2</v>
      </c>
      <c r="C206" s="237">
        <v>3</v>
      </c>
      <c r="D206" s="238">
        <v>7</v>
      </c>
      <c r="E206" s="237">
        <v>4</v>
      </c>
      <c r="F206" s="237">
        <v>5</v>
      </c>
      <c r="G206" s="237">
        <v>6</v>
      </c>
      <c r="H206" s="284"/>
    </row>
    <row r="207" spans="1:8" s="3" customFormat="1" ht="14.25" customHeight="1">
      <c r="A207" s="172"/>
      <c r="B207" s="172" t="s">
        <v>42</v>
      </c>
      <c r="C207" s="174"/>
      <c r="D207" s="175"/>
      <c r="E207" s="175"/>
      <c r="F207" s="175"/>
      <c r="G207" s="175"/>
      <c r="H207" s="301"/>
    </row>
    <row r="208" spans="1:8" s="3" customFormat="1" ht="14.25" customHeight="1">
      <c r="A208" s="176"/>
      <c r="B208" s="239" t="s">
        <v>10</v>
      </c>
      <c r="C208" s="178"/>
      <c r="D208" s="180"/>
      <c r="E208" s="179"/>
      <c r="F208" s="179"/>
      <c r="G208" s="179"/>
      <c r="H208" s="301"/>
    </row>
    <row r="209" spans="1:8" s="3" customFormat="1" ht="14.25" customHeight="1">
      <c r="A209" s="207" t="s">
        <v>250</v>
      </c>
      <c r="B209" s="208" t="s">
        <v>361</v>
      </c>
      <c r="C209" s="209"/>
      <c r="D209" s="210"/>
      <c r="E209" s="210"/>
      <c r="F209" s="210"/>
      <c r="G209" s="210"/>
      <c r="H209" s="307"/>
    </row>
    <row r="210" spans="1:8" s="3" customFormat="1" ht="14.25" customHeight="1">
      <c r="A210" s="412" t="s">
        <v>355</v>
      </c>
      <c r="B210" s="208" t="s">
        <v>205</v>
      </c>
      <c r="C210" s="209"/>
      <c r="D210" s="210"/>
      <c r="E210" s="401"/>
      <c r="F210" s="210"/>
      <c r="G210" s="401"/>
      <c r="H210" s="84"/>
    </row>
    <row r="211" spans="1:8" s="3" customFormat="1" ht="14.25" customHeight="1">
      <c r="A211" s="425" t="s">
        <v>330</v>
      </c>
      <c r="B211" s="195" t="s">
        <v>331</v>
      </c>
      <c r="C211" s="196" t="s">
        <v>365</v>
      </c>
      <c r="D211" s="210">
        <v>208.8</v>
      </c>
      <c r="E211" s="210">
        <v>18.8</v>
      </c>
      <c r="F211" s="402">
        <v>14.7</v>
      </c>
      <c r="G211" s="402">
        <v>3.6</v>
      </c>
      <c r="H211" s="79"/>
    </row>
    <row r="212" spans="1:8" s="3" customFormat="1" ht="14.25" customHeight="1">
      <c r="A212" s="195" t="s">
        <v>334</v>
      </c>
      <c r="B212" s="183" t="s">
        <v>55</v>
      </c>
      <c r="C212" s="178">
        <v>150</v>
      </c>
      <c r="D212" s="182">
        <v>82.01</v>
      </c>
      <c r="E212" s="184">
        <v>3.08</v>
      </c>
      <c r="F212" s="184">
        <v>6</v>
      </c>
      <c r="G212" s="184">
        <v>19.7</v>
      </c>
      <c r="H212" s="79"/>
    </row>
    <row r="213" spans="1:8" s="3" customFormat="1" ht="14.25" customHeight="1">
      <c r="A213" s="207" t="s">
        <v>184</v>
      </c>
      <c r="B213" s="208" t="s">
        <v>44</v>
      </c>
      <c r="C213" s="209">
        <v>200</v>
      </c>
      <c r="D213" s="210">
        <v>26.8</v>
      </c>
      <c r="E213" s="401">
        <v>0.2</v>
      </c>
      <c r="F213" s="401">
        <v>0</v>
      </c>
      <c r="G213" s="210">
        <v>6.5</v>
      </c>
      <c r="H213" s="79"/>
    </row>
    <row r="214" spans="1:8" s="3" customFormat="1" ht="14.25" customHeight="1">
      <c r="A214" s="207" t="s">
        <v>178</v>
      </c>
      <c r="B214" s="208" t="s">
        <v>1</v>
      </c>
      <c r="C214" s="409">
        <v>30</v>
      </c>
      <c r="D214" s="210">
        <v>63</v>
      </c>
      <c r="E214" s="210">
        <v>1.8</v>
      </c>
      <c r="F214" s="210">
        <v>0.3</v>
      </c>
      <c r="G214" s="210">
        <v>12.9</v>
      </c>
      <c r="H214" s="85"/>
    </row>
    <row r="215" spans="1:8" s="3" customFormat="1" ht="14.25" customHeight="1">
      <c r="A215" s="207"/>
      <c r="B215" s="398" t="s">
        <v>8</v>
      </c>
      <c r="C215" s="403">
        <v>545</v>
      </c>
      <c r="D215" s="404">
        <f>SUM(D209:D214)</f>
        <v>380.61</v>
      </c>
      <c r="E215" s="404">
        <f>SUM(E211:E214)</f>
        <v>23.880000000000003</v>
      </c>
      <c r="F215" s="404">
        <f>SUM(F211:F214)</f>
        <v>21</v>
      </c>
      <c r="G215" s="404">
        <f>SUM(G211:G214)</f>
        <v>42.7</v>
      </c>
      <c r="H215" s="301"/>
    </row>
    <row r="216" spans="1:8" s="3" customFormat="1" ht="14.25" customHeight="1">
      <c r="A216" s="426"/>
      <c r="B216" s="206"/>
      <c r="C216" s="201"/>
      <c r="D216" s="201"/>
      <c r="E216" s="201"/>
      <c r="F216" s="201"/>
      <c r="G216" s="201"/>
      <c r="H216" s="315"/>
    </row>
    <row r="217" spans="1:14" s="3" customFormat="1" ht="14.25" customHeight="1">
      <c r="A217" s="426"/>
      <c r="B217" s="206"/>
      <c r="C217" s="201"/>
      <c r="D217" s="201"/>
      <c r="E217" s="201"/>
      <c r="F217" s="201"/>
      <c r="G217" s="201"/>
      <c r="H217" s="207"/>
      <c r="I217" s="208"/>
      <c r="J217" s="209"/>
      <c r="K217" s="210"/>
      <c r="L217" s="210"/>
      <c r="M217" s="210"/>
      <c r="N217" s="210"/>
    </row>
    <row r="218" spans="1:8" s="3" customFormat="1" ht="14.25" customHeight="1">
      <c r="A218" s="261"/>
      <c r="B218" s="216"/>
      <c r="C218" s="189"/>
      <c r="D218" s="191"/>
      <c r="E218" s="190"/>
      <c r="F218" s="191"/>
      <c r="G218" s="190"/>
      <c r="H218" s="79"/>
    </row>
    <row r="219" spans="1:8" s="3" customFormat="1" ht="14.25" customHeight="1">
      <c r="A219" s="176"/>
      <c r="B219" s="239" t="s">
        <v>88</v>
      </c>
      <c r="C219" s="178"/>
      <c r="D219" s="180"/>
      <c r="E219" s="179"/>
      <c r="F219" s="179"/>
      <c r="G219" s="179"/>
      <c r="H219" s="79"/>
    </row>
    <row r="220" spans="1:8" s="3" customFormat="1" ht="14.25" customHeight="1">
      <c r="A220" s="257" t="s">
        <v>250</v>
      </c>
      <c r="B220" s="181" t="s">
        <v>258</v>
      </c>
      <c r="C220" s="178"/>
      <c r="D220" s="182"/>
      <c r="E220" s="182"/>
      <c r="F220" s="182"/>
      <c r="G220" s="182"/>
      <c r="H220" s="79"/>
    </row>
    <row r="221" spans="1:8" s="3" customFormat="1" ht="14.25" customHeight="1">
      <c r="A221" s="207" t="s">
        <v>106</v>
      </c>
      <c r="B221" s="208" t="s">
        <v>105</v>
      </c>
      <c r="C221" s="209">
        <v>60</v>
      </c>
      <c r="D221" s="210">
        <v>59.1</v>
      </c>
      <c r="E221" s="210">
        <v>0.848</v>
      </c>
      <c r="F221" s="210">
        <v>5</v>
      </c>
      <c r="G221" s="210">
        <v>2.576</v>
      </c>
      <c r="H221" s="79"/>
    </row>
    <row r="222" spans="1:8" s="3" customFormat="1" ht="14.25" customHeight="1">
      <c r="A222" s="257" t="s">
        <v>100</v>
      </c>
      <c r="B222" s="202" t="s">
        <v>255</v>
      </c>
      <c r="C222" s="178">
        <v>213</v>
      </c>
      <c r="D222" s="182">
        <v>71.8</v>
      </c>
      <c r="E222" s="182">
        <v>1.4</v>
      </c>
      <c r="F222" s="182">
        <v>3.96</v>
      </c>
      <c r="G222" s="182">
        <v>6.3</v>
      </c>
      <c r="H222" s="79"/>
    </row>
    <row r="223" spans="1:8" s="3" customFormat="1" ht="14.25" customHeight="1">
      <c r="A223" s="207"/>
      <c r="B223" s="208" t="s">
        <v>260</v>
      </c>
      <c r="C223" s="209"/>
      <c r="D223" s="210"/>
      <c r="E223" s="210"/>
      <c r="F223" s="210"/>
      <c r="G223" s="210"/>
      <c r="H223" s="79"/>
    </row>
    <row r="224" spans="1:8" s="3" customFormat="1" ht="14.25" customHeight="1">
      <c r="A224" s="257" t="s">
        <v>362</v>
      </c>
      <c r="B224" s="181" t="s">
        <v>363</v>
      </c>
      <c r="C224" s="178">
        <v>150</v>
      </c>
      <c r="D224" s="182">
        <v>202</v>
      </c>
      <c r="E224" s="182">
        <v>5.3</v>
      </c>
      <c r="F224" s="182">
        <v>5.5</v>
      </c>
      <c r="G224" s="182">
        <v>32.7</v>
      </c>
      <c r="H224" s="79"/>
    </row>
    <row r="225" spans="1:8" s="3" customFormat="1" ht="14.25" customHeight="1">
      <c r="A225" s="207" t="s">
        <v>364</v>
      </c>
      <c r="B225" s="208" t="s">
        <v>344</v>
      </c>
      <c r="C225" s="209" t="s">
        <v>365</v>
      </c>
      <c r="D225" s="210">
        <v>177.75</v>
      </c>
      <c r="E225" s="210">
        <v>12.3</v>
      </c>
      <c r="F225" s="210">
        <v>10.95</v>
      </c>
      <c r="G225" s="210">
        <v>7.5</v>
      </c>
      <c r="H225" s="79"/>
    </row>
    <row r="226" spans="1:8" s="3" customFormat="1" ht="14.25" customHeight="1">
      <c r="A226" s="207" t="s">
        <v>450</v>
      </c>
      <c r="B226" s="208" t="s">
        <v>451</v>
      </c>
      <c r="C226" s="209">
        <v>200</v>
      </c>
      <c r="D226" s="210">
        <v>141.2</v>
      </c>
      <c r="E226" s="210">
        <v>0.4</v>
      </c>
      <c r="F226" s="210">
        <v>0.1</v>
      </c>
      <c r="G226" s="210">
        <v>34</v>
      </c>
      <c r="H226" s="79"/>
    </row>
    <row r="227" spans="1:8" s="3" customFormat="1" ht="14.25" customHeight="1">
      <c r="A227" s="207" t="s">
        <v>178</v>
      </c>
      <c r="B227" s="208" t="s">
        <v>1</v>
      </c>
      <c r="C227" s="409">
        <v>30</v>
      </c>
      <c r="D227" s="210">
        <v>63</v>
      </c>
      <c r="E227" s="210">
        <v>1.8</v>
      </c>
      <c r="F227" s="210">
        <v>0.3</v>
      </c>
      <c r="G227" s="210">
        <v>12.9</v>
      </c>
      <c r="H227" s="79"/>
    </row>
    <row r="228" spans="1:8" s="3" customFormat="1" ht="14.25" customHeight="1">
      <c r="A228" s="207"/>
      <c r="B228" s="207"/>
      <c r="C228" s="409"/>
      <c r="D228" s="210"/>
      <c r="E228" s="210"/>
      <c r="F228" s="210"/>
      <c r="G228" s="210"/>
      <c r="H228" s="79"/>
    </row>
    <row r="229" spans="1:8" s="3" customFormat="1" ht="14.25" customHeight="1">
      <c r="A229" s="239"/>
      <c r="B229" s="239" t="s">
        <v>8</v>
      </c>
      <c r="C229" s="423">
        <f>SUM(C220:C228)</f>
        <v>653</v>
      </c>
      <c r="D229" s="424">
        <f>SUM(D220:D228)</f>
        <v>714.8499999999999</v>
      </c>
      <c r="E229" s="424">
        <f>SUM(E220:E228)</f>
        <v>22.048</v>
      </c>
      <c r="F229" s="424">
        <f>SUM(F220:F228)</f>
        <v>25.810000000000002</v>
      </c>
      <c r="G229" s="424">
        <f>SUM(G220:G228)</f>
        <v>95.976</v>
      </c>
      <c r="H229" s="79"/>
    </row>
    <row r="230" spans="1:8" s="3" customFormat="1" ht="14.25" customHeight="1">
      <c r="A230" s="261"/>
      <c r="B230" s="216"/>
      <c r="C230" s="189"/>
      <c r="D230" s="191"/>
      <c r="E230" s="190"/>
      <c r="F230" s="191"/>
      <c r="G230" s="190"/>
      <c r="H230" s="79"/>
    </row>
    <row r="231" spans="1:8" s="3" customFormat="1" ht="14.25" customHeight="1">
      <c r="A231" s="207"/>
      <c r="B231" s="208"/>
      <c r="C231" s="209"/>
      <c r="D231" s="210"/>
      <c r="E231" s="210"/>
      <c r="F231" s="210"/>
      <c r="G231" s="210"/>
      <c r="H231" s="79"/>
    </row>
    <row r="232" spans="1:8" s="3" customFormat="1" ht="14.25" customHeight="1">
      <c r="A232" s="261"/>
      <c r="B232" s="216"/>
      <c r="C232" s="189"/>
      <c r="D232" s="191"/>
      <c r="E232" s="190"/>
      <c r="F232" s="191"/>
      <c r="G232" s="190"/>
      <c r="H232" s="79"/>
    </row>
    <row r="233" spans="1:8" s="3" customFormat="1" ht="14.25" customHeight="1">
      <c r="A233" s="261"/>
      <c r="B233" s="216"/>
      <c r="C233" s="189"/>
      <c r="D233" s="191"/>
      <c r="E233" s="190"/>
      <c r="F233" s="191"/>
      <c r="G233" s="190"/>
      <c r="H233" s="79"/>
    </row>
    <row r="234" spans="1:8" s="3" customFormat="1" ht="14.25" customHeight="1">
      <c r="A234" s="261"/>
      <c r="B234" s="216"/>
      <c r="C234" s="189"/>
      <c r="D234" s="191"/>
      <c r="E234" s="190"/>
      <c r="F234" s="191"/>
      <c r="G234" s="190"/>
      <c r="H234" s="79"/>
    </row>
    <row r="235" spans="1:8" s="3" customFormat="1" ht="14.25" customHeight="1">
      <c r="A235" s="261"/>
      <c r="B235" s="216"/>
      <c r="C235" s="189"/>
      <c r="D235" s="191"/>
      <c r="E235" s="190"/>
      <c r="F235" s="191"/>
      <c r="G235" s="190"/>
      <c r="H235" s="79"/>
    </row>
    <row r="236" spans="1:8" s="3" customFormat="1" ht="14.25" customHeight="1">
      <c r="A236" s="261"/>
      <c r="B236" s="216"/>
      <c r="C236" s="189"/>
      <c r="D236" s="191"/>
      <c r="E236" s="190"/>
      <c r="F236" s="191"/>
      <c r="G236" s="190"/>
      <c r="H236" s="79"/>
    </row>
    <row r="237" spans="1:8" s="3" customFormat="1" ht="14.25" customHeight="1">
      <c r="A237" s="261"/>
      <c r="B237" s="216"/>
      <c r="C237" s="189"/>
      <c r="D237" s="191"/>
      <c r="E237" s="190"/>
      <c r="F237" s="191"/>
      <c r="G237" s="190"/>
      <c r="H237" s="79"/>
    </row>
    <row r="238" spans="1:8" s="3" customFormat="1" ht="14.25" customHeight="1">
      <c r="A238" s="261"/>
      <c r="B238" s="216"/>
      <c r="C238" s="189"/>
      <c r="D238" s="191"/>
      <c r="E238" s="190"/>
      <c r="F238" s="191"/>
      <c r="G238" s="190"/>
      <c r="H238" s="79"/>
    </row>
    <row r="239" spans="1:8" s="3" customFormat="1" ht="14.25" customHeight="1">
      <c r="A239" s="261"/>
      <c r="B239" s="216"/>
      <c r="C239" s="189"/>
      <c r="D239" s="191"/>
      <c r="E239" s="190"/>
      <c r="F239" s="191"/>
      <c r="G239" s="190"/>
      <c r="H239" s="79"/>
    </row>
    <row r="240" spans="1:8" s="3" customFormat="1" ht="14.25" customHeight="1">
      <c r="A240" s="261"/>
      <c r="B240" s="216"/>
      <c r="C240" s="189"/>
      <c r="D240" s="191"/>
      <c r="E240" s="190"/>
      <c r="F240" s="191"/>
      <c r="G240" s="190"/>
      <c r="H240" s="79"/>
    </row>
    <row r="241" spans="1:8" s="3" customFormat="1" ht="14.25" customHeight="1">
      <c r="A241" s="261"/>
      <c r="B241" s="216"/>
      <c r="C241" s="189"/>
      <c r="D241" s="191"/>
      <c r="E241" s="190"/>
      <c r="F241" s="191"/>
      <c r="G241" s="190"/>
      <c r="H241" s="79"/>
    </row>
    <row r="242" spans="1:8" s="3" customFormat="1" ht="14.25" customHeight="1">
      <c r="A242" s="261"/>
      <c r="B242" s="216"/>
      <c r="C242" s="189"/>
      <c r="D242" s="191"/>
      <c r="E242" s="190"/>
      <c r="F242" s="191"/>
      <c r="G242" s="190"/>
      <c r="H242" s="79"/>
    </row>
    <row r="243" spans="1:8" s="3" customFormat="1" ht="14.25" customHeight="1">
      <c r="A243" s="261"/>
      <c r="B243" s="216"/>
      <c r="C243" s="189"/>
      <c r="D243" s="191"/>
      <c r="E243" s="190"/>
      <c r="F243" s="191"/>
      <c r="G243" s="190"/>
      <c r="H243" s="79"/>
    </row>
    <row r="244" spans="1:8" s="3" customFormat="1" ht="14.25" customHeight="1">
      <c r="A244" s="261"/>
      <c r="B244" s="216"/>
      <c r="C244" s="189"/>
      <c r="D244" s="191"/>
      <c r="E244" s="190"/>
      <c r="F244" s="191"/>
      <c r="G244" s="190"/>
      <c r="H244" s="79"/>
    </row>
    <row r="245" spans="1:8" s="3" customFormat="1" ht="14.25" customHeight="1">
      <c r="A245" s="261"/>
      <c r="B245" s="216"/>
      <c r="C245" s="189"/>
      <c r="D245" s="191"/>
      <c r="E245" s="190"/>
      <c r="F245" s="191"/>
      <c r="G245" s="190"/>
      <c r="H245" s="79"/>
    </row>
    <row r="246" spans="1:8" s="3" customFormat="1" ht="14.25" customHeight="1">
      <c r="A246" s="261"/>
      <c r="B246" s="216"/>
      <c r="C246" s="189"/>
      <c r="D246" s="191"/>
      <c r="E246" s="190"/>
      <c r="F246" s="191"/>
      <c r="G246" s="190"/>
      <c r="H246" s="79"/>
    </row>
    <row r="247" spans="1:8" s="3" customFormat="1" ht="14.25" customHeight="1">
      <c r="A247" s="261"/>
      <c r="B247" s="216"/>
      <c r="C247" s="189"/>
      <c r="D247" s="191"/>
      <c r="E247" s="190"/>
      <c r="F247" s="191"/>
      <c r="G247" s="190"/>
      <c r="H247" s="79"/>
    </row>
    <row r="248" spans="1:8" s="3" customFormat="1" ht="14.25" customHeight="1">
      <c r="A248" s="261"/>
      <c r="B248" s="216"/>
      <c r="C248" s="189"/>
      <c r="D248" s="191"/>
      <c r="E248" s="190"/>
      <c r="F248" s="191"/>
      <c r="G248" s="190"/>
      <c r="H248" s="79"/>
    </row>
    <row r="249" spans="1:8" s="3" customFormat="1" ht="14.25" customHeight="1">
      <c r="A249" s="261"/>
      <c r="B249" s="216"/>
      <c r="C249" s="189"/>
      <c r="D249" s="191"/>
      <c r="E249" s="190"/>
      <c r="F249" s="191"/>
      <c r="G249" s="190"/>
      <c r="H249" s="79"/>
    </row>
    <row r="250" spans="1:8" s="3" customFormat="1" ht="14.25" customHeight="1">
      <c r="A250" s="261"/>
      <c r="B250" s="216"/>
      <c r="C250" s="189"/>
      <c r="D250" s="191"/>
      <c r="E250" s="190"/>
      <c r="F250" s="191"/>
      <c r="G250" s="190"/>
      <c r="H250" s="79"/>
    </row>
    <row r="251" spans="1:8" s="3" customFormat="1" ht="14.25" customHeight="1">
      <c r="A251" s="197"/>
      <c r="B251" s="197" t="s">
        <v>49</v>
      </c>
      <c r="C251" s="198"/>
      <c r="D251" s="199"/>
      <c r="E251" s="199"/>
      <c r="F251" s="199"/>
      <c r="G251" s="199"/>
      <c r="H251" s="79"/>
    </row>
    <row r="252" spans="1:8" s="3" customFormat="1" ht="14.25" customHeight="1">
      <c r="A252" s="197"/>
      <c r="B252" s="197" t="s">
        <v>45</v>
      </c>
      <c r="C252" s="198"/>
      <c r="D252" s="199"/>
      <c r="E252" s="199"/>
      <c r="F252" s="199"/>
      <c r="G252" s="199"/>
      <c r="H252" s="301"/>
    </row>
    <row r="253" spans="1:8" s="3" customFormat="1" ht="14.25" customHeight="1" thickBot="1">
      <c r="A253" s="197"/>
      <c r="B253" s="200" t="s">
        <v>345</v>
      </c>
      <c r="C253" s="198"/>
      <c r="D253" s="199"/>
      <c r="E253" s="199"/>
      <c r="F253" s="199"/>
      <c r="G253" s="199"/>
      <c r="H253" s="301"/>
    </row>
    <row r="254" spans="1:8" s="3" customFormat="1" ht="14.25" customHeight="1">
      <c r="A254" s="527" t="s">
        <v>22</v>
      </c>
      <c r="B254" s="494" t="s">
        <v>23</v>
      </c>
      <c r="C254" s="496" t="s">
        <v>24</v>
      </c>
      <c r="D254" s="507" t="s">
        <v>26</v>
      </c>
      <c r="E254" s="500" t="s">
        <v>25</v>
      </c>
      <c r="F254" s="501"/>
      <c r="G254" s="502"/>
      <c r="H254" s="340"/>
    </row>
    <row r="255" spans="1:8" s="3" customFormat="1" ht="14.25" customHeight="1" thickBot="1">
      <c r="A255" s="528"/>
      <c r="B255" s="495"/>
      <c r="C255" s="497"/>
      <c r="D255" s="508"/>
      <c r="E255" s="390" t="s">
        <v>27</v>
      </c>
      <c r="F255" s="390" t="s">
        <v>28</v>
      </c>
      <c r="G255" s="391" t="s">
        <v>29</v>
      </c>
      <c r="H255" s="340"/>
    </row>
    <row r="256" spans="1:8" s="3" customFormat="1" ht="14.25" customHeight="1" thickBot="1">
      <c r="A256" s="410">
        <v>1</v>
      </c>
      <c r="B256" s="393">
        <v>2</v>
      </c>
      <c r="C256" s="393">
        <v>3</v>
      </c>
      <c r="D256" s="411">
        <v>7</v>
      </c>
      <c r="E256" s="393">
        <v>4</v>
      </c>
      <c r="F256" s="393">
        <v>5</v>
      </c>
      <c r="G256" s="393">
        <v>6</v>
      </c>
      <c r="H256" s="341"/>
    </row>
    <row r="257" spans="1:8" s="3" customFormat="1" ht="14.25" customHeight="1">
      <c r="A257" s="172"/>
      <c r="B257" s="172" t="s">
        <v>46</v>
      </c>
      <c r="C257" s="174"/>
      <c r="D257" s="175"/>
      <c r="E257" s="175"/>
      <c r="F257" s="175"/>
      <c r="G257" s="175"/>
      <c r="H257" s="315"/>
    </row>
    <row r="258" spans="1:8" s="3" customFormat="1" ht="14.25" customHeight="1">
      <c r="A258" s="176"/>
      <c r="B258" s="239" t="s">
        <v>10</v>
      </c>
      <c r="C258" s="178"/>
      <c r="D258" s="180"/>
      <c r="E258" s="179"/>
      <c r="F258" s="179"/>
      <c r="G258" s="179"/>
      <c r="H258" s="301"/>
    </row>
    <row r="259" spans="1:8" s="3" customFormat="1" ht="14.25" customHeight="1">
      <c r="A259" s="207" t="s">
        <v>250</v>
      </c>
      <c r="B259" s="208" t="s">
        <v>233</v>
      </c>
      <c r="C259" s="209"/>
      <c r="D259" s="210"/>
      <c r="E259" s="210"/>
      <c r="F259" s="210"/>
      <c r="G259" s="210"/>
      <c r="H259" s="284"/>
    </row>
    <row r="260" spans="1:8" s="3" customFormat="1" ht="14.25" customHeight="1">
      <c r="A260" s="412" t="s">
        <v>413</v>
      </c>
      <c r="B260" s="422" t="s">
        <v>270</v>
      </c>
      <c r="C260" s="209">
        <v>60</v>
      </c>
      <c r="D260" s="210">
        <v>3.4</v>
      </c>
      <c r="E260" s="401">
        <v>0.8</v>
      </c>
      <c r="F260" s="210">
        <v>0.1</v>
      </c>
      <c r="G260" s="401">
        <v>21</v>
      </c>
      <c r="H260" s="79"/>
    </row>
    <row r="261" spans="1:8" s="3" customFormat="1" ht="14.25" customHeight="1">
      <c r="A261" s="207" t="s">
        <v>47</v>
      </c>
      <c r="B261" s="208" t="s">
        <v>99</v>
      </c>
      <c r="C261" s="209">
        <v>195</v>
      </c>
      <c r="D261" s="210">
        <v>341</v>
      </c>
      <c r="E261" s="210">
        <v>11.9</v>
      </c>
      <c r="F261" s="210">
        <v>8.4</v>
      </c>
      <c r="G261" s="210">
        <v>36</v>
      </c>
      <c r="H261" s="79"/>
    </row>
    <row r="262" spans="1:8" s="3" customFormat="1" ht="14.25" customHeight="1">
      <c r="A262" s="195" t="s">
        <v>177</v>
      </c>
      <c r="B262" s="183" t="s">
        <v>176</v>
      </c>
      <c r="C262" s="454">
        <v>207</v>
      </c>
      <c r="D262" s="182">
        <v>107.2</v>
      </c>
      <c r="E262" s="182">
        <v>4.6</v>
      </c>
      <c r="F262" s="184">
        <v>4.4</v>
      </c>
      <c r="G262" s="184">
        <v>12.5</v>
      </c>
      <c r="H262" s="81"/>
    </row>
    <row r="263" spans="1:8" s="3" customFormat="1" ht="14.25" customHeight="1">
      <c r="A263" s="207" t="s">
        <v>178</v>
      </c>
      <c r="B263" s="208" t="s">
        <v>1</v>
      </c>
      <c r="C263" s="409">
        <v>30</v>
      </c>
      <c r="D263" s="210">
        <v>63</v>
      </c>
      <c r="E263" s="401">
        <v>1.8</v>
      </c>
      <c r="F263" s="210">
        <v>0.3</v>
      </c>
      <c r="G263" s="401">
        <v>12.9</v>
      </c>
      <c r="H263" s="85"/>
    </row>
    <row r="264" spans="1:8" s="3" customFormat="1" ht="14.25" customHeight="1">
      <c r="A264" s="398"/>
      <c r="B264" s="398" t="s">
        <v>8</v>
      </c>
      <c r="C264" s="403">
        <f>SUM(C259:C263)</f>
        <v>492</v>
      </c>
      <c r="D264" s="404">
        <f>SUM(D259:D263)</f>
        <v>514.5999999999999</v>
      </c>
      <c r="E264" s="404">
        <f>SUM(E259:E263)</f>
        <v>19.1</v>
      </c>
      <c r="F264" s="404">
        <f>SUM(F259:F263)</f>
        <v>13.200000000000001</v>
      </c>
      <c r="G264" s="404">
        <f>SUM(G259:G263)</f>
        <v>82.4</v>
      </c>
      <c r="H264" s="315"/>
    </row>
    <row r="265" spans="1:8" s="3" customFormat="1" ht="14.25" customHeight="1">
      <c r="A265" s="266"/>
      <c r="B265" s="266"/>
      <c r="C265" s="427"/>
      <c r="D265" s="427"/>
      <c r="E265" s="427"/>
      <c r="F265" s="427"/>
      <c r="G265" s="427"/>
      <c r="H265" s="307"/>
    </row>
    <row r="266" spans="1:8" s="3" customFormat="1" ht="14.25" customHeight="1">
      <c r="A266" s="405"/>
      <c r="B266" s="405"/>
      <c r="C266" s="413"/>
      <c r="D266" s="406"/>
      <c r="E266" s="406"/>
      <c r="F266" s="406"/>
      <c r="G266" s="406"/>
      <c r="H266" s="58"/>
    </row>
    <row r="267" spans="1:8" s="3" customFormat="1" ht="14.25" customHeight="1">
      <c r="A267" s="405"/>
      <c r="B267" s="405"/>
      <c r="C267" s="413"/>
      <c r="D267" s="406"/>
      <c r="E267" s="406"/>
      <c r="F267" s="406"/>
      <c r="G267" s="406"/>
      <c r="H267" s="58"/>
    </row>
    <row r="268" spans="1:8" s="3" customFormat="1" ht="14.25" customHeight="1">
      <c r="A268" s="176"/>
      <c r="B268" s="239" t="s">
        <v>88</v>
      </c>
      <c r="C268" s="178"/>
      <c r="D268" s="180"/>
      <c r="E268" s="179"/>
      <c r="F268" s="179"/>
      <c r="G268" s="179"/>
      <c r="H268" s="58"/>
    </row>
    <row r="269" spans="1:8" s="3" customFormat="1" ht="14.25" customHeight="1">
      <c r="A269" s="257" t="s">
        <v>178</v>
      </c>
      <c r="B269" s="417" t="s">
        <v>74</v>
      </c>
      <c r="C269" s="196">
        <v>60</v>
      </c>
      <c r="D269" s="464">
        <f>55*0.6</f>
        <v>33</v>
      </c>
      <c r="E269" s="465">
        <f>5*0.6</f>
        <v>3</v>
      </c>
      <c r="F269" s="465">
        <f>0.2*0.6</f>
        <v>0.12</v>
      </c>
      <c r="G269" s="466">
        <f>8.3*0.6</f>
        <v>4.98</v>
      </c>
      <c r="H269" s="58"/>
    </row>
    <row r="270" spans="1:8" s="3" customFormat="1" ht="14.25" customHeight="1">
      <c r="A270" s="207" t="s">
        <v>110</v>
      </c>
      <c r="B270" s="412" t="s">
        <v>339</v>
      </c>
      <c r="C270" s="428">
        <v>225</v>
      </c>
      <c r="D270" s="210">
        <v>84.8</v>
      </c>
      <c r="E270" s="210">
        <v>1.8</v>
      </c>
      <c r="F270" s="210">
        <v>2.2</v>
      </c>
      <c r="G270" s="210">
        <v>12.3</v>
      </c>
      <c r="H270" s="58"/>
    </row>
    <row r="271" spans="1:8" s="3" customFormat="1" ht="14.25" customHeight="1">
      <c r="A271" s="207" t="s">
        <v>411</v>
      </c>
      <c r="B271" s="429" t="s">
        <v>369</v>
      </c>
      <c r="C271" s="428">
        <v>165</v>
      </c>
      <c r="D271" s="210">
        <v>208.8</v>
      </c>
      <c r="E271" s="210">
        <v>18.8</v>
      </c>
      <c r="F271" s="210">
        <v>14.7</v>
      </c>
      <c r="G271" s="210">
        <v>3.6</v>
      </c>
      <c r="H271" s="58"/>
    </row>
    <row r="272" spans="1:8" s="3" customFormat="1" ht="14.25" customHeight="1">
      <c r="A272" s="195" t="s">
        <v>410</v>
      </c>
      <c r="B272" s="183" t="s">
        <v>409</v>
      </c>
      <c r="C272" s="178">
        <v>150</v>
      </c>
      <c r="D272" s="182">
        <v>208.7</v>
      </c>
      <c r="E272" s="182">
        <v>3.6</v>
      </c>
      <c r="F272" s="182">
        <v>5.4</v>
      </c>
      <c r="G272" s="182">
        <v>36.7</v>
      </c>
      <c r="H272" s="58"/>
    </row>
    <row r="273" spans="1:8" s="3" customFormat="1" ht="14.25" customHeight="1">
      <c r="A273" s="207" t="s">
        <v>242</v>
      </c>
      <c r="B273" s="412" t="s">
        <v>370</v>
      </c>
      <c r="C273" s="400">
        <v>200</v>
      </c>
      <c r="D273" s="210">
        <v>52.9</v>
      </c>
      <c r="E273" s="210">
        <v>0.2</v>
      </c>
      <c r="F273" s="210">
        <v>0</v>
      </c>
      <c r="G273" s="210">
        <v>13</v>
      </c>
      <c r="H273" s="58"/>
    </row>
    <row r="274" spans="1:8" s="3" customFormat="1" ht="14.25" customHeight="1">
      <c r="A274" s="207" t="s">
        <v>178</v>
      </c>
      <c r="B274" s="207" t="s">
        <v>90</v>
      </c>
      <c r="C274" s="430">
        <v>30</v>
      </c>
      <c r="D274" s="210">
        <v>57</v>
      </c>
      <c r="E274" s="210">
        <v>1.8</v>
      </c>
      <c r="F274" s="210">
        <v>0.3</v>
      </c>
      <c r="G274" s="210">
        <v>11.4</v>
      </c>
      <c r="H274" s="58"/>
    </row>
    <row r="275" spans="1:8" s="3" customFormat="1" ht="14.25" customHeight="1">
      <c r="A275" s="207"/>
      <c r="B275" s="207"/>
      <c r="C275" s="430"/>
      <c r="D275" s="210"/>
      <c r="E275" s="210"/>
      <c r="F275" s="210"/>
      <c r="G275" s="210"/>
      <c r="H275" s="58"/>
    </row>
    <row r="276" spans="1:8" s="3" customFormat="1" ht="14.25" customHeight="1">
      <c r="A276" s="431"/>
      <c r="B276" s="431" t="s">
        <v>8</v>
      </c>
      <c r="C276" s="403">
        <f>SUM(C269:C275)</f>
        <v>830</v>
      </c>
      <c r="D276" s="404">
        <f>SUM(D269:D275)</f>
        <v>645.1999999999999</v>
      </c>
      <c r="E276" s="404">
        <f>SUM(E269:E275)</f>
        <v>29.200000000000003</v>
      </c>
      <c r="F276" s="404">
        <f>SUM(F269:F275)</f>
        <v>22.720000000000002</v>
      </c>
      <c r="G276" s="404">
        <f>SUM(G269:G275)</f>
        <v>81.98000000000002</v>
      </c>
      <c r="H276" s="58"/>
    </row>
    <row r="277" spans="1:8" s="3" customFormat="1" ht="14.25" customHeight="1">
      <c r="A277" s="405"/>
      <c r="B277" s="405"/>
      <c r="C277" s="413"/>
      <c r="D277" s="406"/>
      <c r="E277" s="406"/>
      <c r="F277" s="406"/>
      <c r="G277" s="406"/>
      <c r="H277" s="58"/>
    </row>
    <row r="278" spans="1:8" s="3" customFormat="1" ht="14.25" customHeight="1">
      <c r="A278" s="405"/>
      <c r="B278" s="405"/>
      <c r="C278" s="413"/>
      <c r="D278" s="406"/>
      <c r="E278" s="406"/>
      <c r="F278" s="406"/>
      <c r="G278" s="406"/>
      <c r="H278" s="58"/>
    </row>
    <row r="279" spans="1:8" s="3" customFormat="1" ht="14.25" customHeight="1">
      <c r="A279" s="405"/>
      <c r="B279" s="405"/>
      <c r="C279" s="413"/>
      <c r="D279" s="406"/>
      <c r="E279" s="406"/>
      <c r="F279" s="406"/>
      <c r="G279" s="406"/>
      <c r="H279" s="58"/>
    </row>
    <row r="280" spans="1:8" s="3" customFormat="1" ht="14.25" customHeight="1">
      <c r="A280" s="405"/>
      <c r="B280" s="405"/>
      <c r="C280" s="413"/>
      <c r="D280" s="406"/>
      <c r="E280" s="406"/>
      <c r="F280" s="406"/>
      <c r="G280" s="406"/>
      <c r="H280" s="58"/>
    </row>
    <row r="281" spans="1:8" s="3" customFormat="1" ht="14.25" customHeight="1">
      <c r="A281" s="405"/>
      <c r="B281" s="405"/>
      <c r="C281" s="413"/>
      <c r="D281" s="406"/>
      <c r="E281" s="406"/>
      <c r="F281" s="406"/>
      <c r="G281" s="406"/>
      <c r="H281" s="58"/>
    </row>
    <row r="282" spans="1:8" s="3" customFormat="1" ht="14.25" customHeight="1">
      <c r="A282" s="405"/>
      <c r="B282" s="405"/>
      <c r="C282" s="413"/>
      <c r="D282" s="406"/>
      <c r="E282" s="406"/>
      <c r="F282" s="406"/>
      <c r="G282" s="406"/>
      <c r="H282" s="58"/>
    </row>
    <row r="283" spans="1:8" s="3" customFormat="1" ht="14.25" customHeight="1">
      <c r="A283" s="405"/>
      <c r="B283" s="405"/>
      <c r="C283" s="413"/>
      <c r="D283" s="406"/>
      <c r="E283" s="406"/>
      <c r="F283" s="406"/>
      <c r="G283" s="406"/>
      <c r="H283" s="58"/>
    </row>
    <row r="284" spans="1:8" s="3" customFormat="1" ht="14.25" customHeight="1">
      <c r="A284" s="405"/>
      <c r="B284" s="405"/>
      <c r="C284" s="413"/>
      <c r="D284" s="406"/>
      <c r="E284" s="406"/>
      <c r="F284" s="406"/>
      <c r="G284" s="406"/>
      <c r="H284" s="58"/>
    </row>
    <row r="285" spans="1:8" s="3" customFormat="1" ht="14.25" customHeight="1">
      <c r="A285" s="405"/>
      <c r="B285" s="405"/>
      <c r="C285" s="413"/>
      <c r="D285" s="406"/>
      <c r="E285" s="406"/>
      <c r="F285" s="406"/>
      <c r="G285" s="406"/>
      <c r="H285" s="58"/>
    </row>
    <row r="286" spans="1:8" s="3" customFormat="1" ht="14.25" customHeight="1">
      <c r="A286" s="405"/>
      <c r="B286" s="405"/>
      <c r="C286" s="413"/>
      <c r="D286" s="406"/>
      <c r="E286" s="406"/>
      <c r="F286" s="406"/>
      <c r="G286" s="406"/>
      <c r="H286" s="58"/>
    </row>
    <row r="287" spans="1:8" s="3" customFormat="1" ht="14.25" customHeight="1">
      <c r="A287" s="405"/>
      <c r="B287" s="405"/>
      <c r="C287" s="413"/>
      <c r="D287" s="406"/>
      <c r="E287" s="406"/>
      <c r="F287" s="406"/>
      <c r="G287" s="406"/>
      <c r="H287" s="58"/>
    </row>
    <row r="288" spans="1:8" s="3" customFormat="1" ht="14.25" customHeight="1">
      <c r="A288" s="405"/>
      <c r="B288" s="405"/>
      <c r="C288" s="413"/>
      <c r="D288" s="406"/>
      <c r="E288" s="406"/>
      <c r="F288" s="406"/>
      <c r="G288" s="406"/>
      <c r="H288" s="58"/>
    </row>
    <row r="289" spans="1:8" s="3" customFormat="1" ht="14.25" customHeight="1">
      <c r="A289" s="405"/>
      <c r="B289" s="405"/>
      <c r="C289" s="413"/>
      <c r="D289" s="406"/>
      <c r="E289" s="406"/>
      <c r="F289" s="406"/>
      <c r="G289" s="406"/>
      <c r="H289" s="58"/>
    </row>
    <row r="290" spans="1:8" s="3" customFormat="1" ht="14.25" customHeight="1">
      <c r="A290" s="405"/>
      <c r="B290" s="405"/>
      <c r="C290" s="413"/>
      <c r="D290" s="406"/>
      <c r="E290" s="406"/>
      <c r="F290" s="406"/>
      <c r="G290" s="406"/>
      <c r="H290" s="58"/>
    </row>
    <row r="291" spans="1:8" s="3" customFormat="1" ht="14.25" customHeight="1">
      <c r="A291" s="405"/>
      <c r="B291" s="405"/>
      <c r="C291" s="413"/>
      <c r="D291" s="406"/>
      <c r="E291" s="406"/>
      <c r="F291" s="406"/>
      <c r="G291" s="406"/>
      <c r="H291" s="58"/>
    </row>
    <row r="292" spans="1:8" s="3" customFormat="1" ht="14.25" customHeight="1">
      <c r="A292" s="405"/>
      <c r="B292" s="405"/>
      <c r="C292" s="413"/>
      <c r="D292" s="406"/>
      <c r="E292" s="406"/>
      <c r="F292" s="406"/>
      <c r="G292" s="406"/>
      <c r="H292" s="58"/>
    </row>
    <row r="293" spans="1:8" s="3" customFormat="1" ht="14.25" customHeight="1">
      <c r="A293" s="405"/>
      <c r="B293" s="405"/>
      <c r="C293" s="413"/>
      <c r="D293" s="406"/>
      <c r="E293" s="406"/>
      <c r="F293" s="406"/>
      <c r="G293" s="406"/>
      <c r="H293" s="58"/>
    </row>
    <row r="294" spans="1:8" s="3" customFormat="1" ht="14.25" customHeight="1">
      <c r="A294" s="405"/>
      <c r="B294" s="405"/>
      <c r="C294" s="413"/>
      <c r="D294" s="406"/>
      <c r="E294" s="406"/>
      <c r="F294" s="406"/>
      <c r="G294" s="406"/>
      <c r="H294" s="58"/>
    </row>
    <row r="295" spans="1:8" s="3" customFormat="1" ht="14.25" customHeight="1">
      <c r="A295" s="405"/>
      <c r="B295" s="405"/>
      <c r="C295" s="413"/>
      <c r="D295" s="406"/>
      <c r="E295" s="406"/>
      <c r="F295" s="406"/>
      <c r="G295" s="406"/>
      <c r="H295" s="58"/>
    </row>
    <row r="296" spans="1:8" s="3" customFormat="1" ht="14.25" customHeight="1">
      <c r="A296" s="405"/>
      <c r="B296" s="405"/>
      <c r="C296" s="413"/>
      <c r="D296" s="406"/>
      <c r="E296" s="406"/>
      <c r="F296" s="406"/>
      <c r="G296" s="406"/>
      <c r="H296" s="58"/>
    </row>
    <row r="297" spans="1:8" s="3" customFormat="1" ht="14.25" customHeight="1">
      <c r="A297" s="405"/>
      <c r="B297" s="405"/>
      <c r="C297" s="413"/>
      <c r="D297" s="406"/>
      <c r="E297" s="406"/>
      <c r="F297" s="406"/>
      <c r="G297" s="406"/>
      <c r="H297" s="58"/>
    </row>
    <row r="298" spans="1:8" s="3" customFormat="1" ht="14.25" customHeight="1">
      <c r="A298" s="405"/>
      <c r="B298" s="405"/>
      <c r="C298" s="413"/>
      <c r="D298" s="406"/>
      <c r="E298" s="406"/>
      <c r="F298" s="406"/>
      <c r="G298" s="406"/>
      <c r="H298" s="58"/>
    </row>
    <row r="299" spans="1:8" s="3" customFormat="1" ht="14.25" customHeight="1">
      <c r="A299" s="405"/>
      <c r="B299" s="405"/>
      <c r="C299" s="413"/>
      <c r="D299" s="406"/>
      <c r="E299" s="406"/>
      <c r="F299" s="406"/>
      <c r="G299" s="406"/>
      <c r="H299" s="58"/>
    </row>
    <row r="300" spans="1:8" s="3" customFormat="1" ht="14.25" customHeight="1">
      <c r="A300" s="206"/>
      <c r="B300" s="200"/>
      <c r="C300" s="193"/>
      <c r="D300" s="194"/>
      <c r="E300" s="194"/>
      <c r="F300" s="194"/>
      <c r="G300" s="194"/>
      <c r="H300" s="58"/>
    </row>
    <row r="301" spans="1:8" s="3" customFormat="1" ht="14.25" customHeight="1">
      <c r="A301" s="197"/>
      <c r="B301" s="197" t="s">
        <v>49</v>
      </c>
      <c r="C301" s="198"/>
      <c r="D301" s="199"/>
      <c r="E301" s="199"/>
      <c r="F301" s="199"/>
      <c r="G301" s="199"/>
      <c r="H301" s="58"/>
    </row>
    <row r="302" spans="1:8" s="3" customFormat="1" ht="14.25" customHeight="1">
      <c r="A302" s="197"/>
      <c r="B302" s="197" t="s">
        <v>48</v>
      </c>
      <c r="C302" s="198"/>
      <c r="D302" s="199"/>
      <c r="E302" s="199"/>
      <c r="F302" s="199"/>
      <c r="G302" s="199"/>
      <c r="H302" s="58"/>
    </row>
    <row r="303" spans="1:8" s="3" customFormat="1" ht="14.25" customHeight="1" thickBot="1">
      <c r="A303" s="197"/>
      <c r="B303" s="200" t="s">
        <v>345</v>
      </c>
      <c r="C303" s="198"/>
      <c r="D303" s="199"/>
      <c r="E303" s="199"/>
      <c r="F303" s="199"/>
      <c r="G303" s="199"/>
      <c r="H303" s="58"/>
    </row>
    <row r="304" spans="1:8" s="3" customFormat="1" ht="14.25" customHeight="1">
      <c r="A304" s="527" t="s">
        <v>22</v>
      </c>
      <c r="B304" s="494" t="s">
        <v>23</v>
      </c>
      <c r="C304" s="496" t="s">
        <v>24</v>
      </c>
      <c r="D304" s="507" t="s">
        <v>26</v>
      </c>
      <c r="E304" s="500" t="s">
        <v>25</v>
      </c>
      <c r="F304" s="501"/>
      <c r="G304" s="502"/>
      <c r="H304" s="87"/>
    </row>
    <row r="305" spans="1:8" s="3" customFormat="1" ht="14.25" customHeight="1" thickBot="1">
      <c r="A305" s="528"/>
      <c r="B305" s="495"/>
      <c r="C305" s="497"/>
      <c r="D305" s="508"/>
      <c r="E305" s="390" t="s">
        <v>27</v>
      </c>
      <c r="F305" s="390" t="s">
        <v>28</v>
      </c>
      <c r="G305" s="391" t="s">
        <v>29</v>
      </c>
      <c r="H305" s="79"/>
    </row>
    <row r="306" spans="1:8" s="3" customFormat="1" ht="14.25" customHeight="1" thickBot="1">
      <c r="A306" s="415">
        <v>1</v>
      </c>
      <c r="B306" s="416">
        <v>2</v>
      </c>
      <c r="C306" s="237">
        <v>3</v>
      </c>
      <c r="D306" s="238">
        <v>7</v>
      </c>
      <c r="E306" s="237">
        <v>4</v>
      </c>
      <c r="F306" s="237">
        <v>5</v>
      </c>
      <c r="G306" s="237">
        <v>6</v>
      </c>
      <c r="H306" s="79"/>
    </row>
    <row r="307" spans="1:8" s="3" customFormat="1" ht="14.25" customHeight="1">
      <c r="A307" s="172"/>
      <c r="B307" s="172" t="s">
        <v>98</v>
      </c>
      <c r="C307" s="174"/>
      <c r="D307" s="175"/>
      <c r="E307" s="175"/>
      <c r="F307" s="175"/>
      <c r="G307" s="175"/>
      <c r="H307" s="79"/>
    </row>
    <row r="308" spans="1:8" s="3" customFormat="1" ht="14.25" customHeight="1">
      <c r="A308" s="176"/>
      <c r="B308" s="239" t="s">
        <v>10</v>
      </c>
      <c r="C308" s="178"/>
      <c r="D308" s="180"/>
      <c r="E308" s="179"/>
      <c r="F308" s="179"/>
      <c r="G308" s="179"/>
      <c r="H308" s="79"/>
    </row>
    <row r="309" spans="1:8" s="3" customFormat="1" ht="14.25" customHeight="1">
      <c r="A309" s="257" t="s">
        <v>178</v>
      </c>
      <c r="B309" s="181" t="s">
        <v>159</v>
      </c>
      <c r="C309" s="178"/>
      <c r="D309" s="182"/>
      <c r="E309" s="182"/>
      <c r="F309" s="182"/>
      <c r="G309" s="182"/>
      <c r="H309" s="79"/>
    </row>
    <row r="310" spans="1:8" s="3" customFormat="1" ht="14.25" customHeight="1">
      <c r="A310" s="257" t="s">
        <v>413</v>
      </c>
      <c r="B310" s="181" t="s">
        <v>452</v>
      </c>
      <c r="C310" s="178">
        <v>60</v>
      </c>
      <c r="D310" s="182">
        <v>7.2</v>
      </c>
      <c r="E310" s="184">
        <v>1.6</v>
      </c>
      <c r="F310" s="182">
        <v>0</v>
      </c>
      <c r="G310" s="184">
        <v>6.2</v>
      </c>
      <c r="H310" s="81"/>
    </row>
    <row r="311" spans="1:24" s="3" customFormat="1" ht="14.25" customHeight="1">
      <c r="A311" s="257" t="s">
        <v>351</v>
      </c>
      <c r="B311" s="181" t="s">
        <v>352</v>
      </c>
      <c r="C311" s="178">
        <v>200</v>
      </c>
      <c r="D311" s="182">
        <v>354.4</v>
      </c>
      <c r="E311" s="182">
        <v>15.2</v>
      </c>
      <c r="F311" s="182">
        <v>15.4</v>
      </c>
      <c r="G311" s="182">
        <v>38.6</v>
      </c>
      <c r="H311" s="352"/>
      <c r="R311" s="195" t="s">
        <v>455</v>
      </c>
      <c r="S311" s="183" t="s">
        <v>43</v>
      </c>
      <c r="T311" s="178">
        <v>150</v>
      </c>
      <c r="U311" s="182">
        <v>145.8</v>
      </c>
      <c r="V311" s="184">
        <v>3.1</v>
      </c>
      <c r="W311" s="184">
        <v>6</v>
      </c>
      <c r="X311" s="184">
        <v>6.8</v>
      </c>
    </row>
    <row r="312" spans="1:8" s="3" customFormat="1" ht="14.25" customHeight="1">
      <c r="A312" s="257" t="s">
        <v>177</v>
      </c>
      <c r="B312" s="181" t="s">
        <v>34</v>
      </c>
      <c r="C312" s="178" t="s">
        <v>7</v>
      </c>
      <c r="D312" s="182">
        <v>27.9</v>
      </c>
      <c r="E312" s="184">
        <v>0.3</v>
      </c>
      <c r="F312" s="184">
        <v>0.02</v>
      </c>
      <c r="G312" s="184">
        <v>6.7</v>
      </c>
      <c r="H312" s="58"/>
    </row>
    <row r="313" spans="1:8" s="3" customFormat="1" ht="14.25" customHeight="1">
      <c r="A313" s="257" t="s">
        <v>178</v>
      </c>
      <c r="B313" s="181" t="s">
        <v>1</v>
      </c>
      <c r="C313" s="196">
        <v>30</v>
      </c>
      <c r="D313" s="182">
        <v>63</v>
      </c>
      <c r="E313" s="184">
        <v>1.8</v>
      </c>
      <c r="F313" s="182">
        <v>0.3</v>
      </c>
      <c r="G313" s="184">
        <v>12.9</v>
      </c>
      <c r="H313" s="57"/>
    </row>
    <row r="314" spans="1:8" s="3" customFormat="1" ht="14.25" customHeight="1">
      <c r="A314" s="239"/>
      <c r="B314" s="239" t="s">
        <v>8</v>
      </c>
      <c r="C314" s="423">
        <v>557</v>
      </c>
      <c r="D314" s="424">
        <f>SUM(D309:D313)</f>
        <v>452.49999999999994</v>
      </c>
      <c r="E314" s="424">
        <f>SUM(E309:E313)</f>
        <v>18.900000000000002</v>
      </c>
      <c r="F314" s="424">
        <f>SUM(F309:F313)</f>
        <v>15.72</v>
      </c>
      <c r="G314" s="424">
        <f>SUM(G309:G313)</f>
        <v>64.4</v>
      </c>
      <c r="H314" s="301"/>
    </row>
    <row r="315" spans="1:8" s="3" customFormat="1" ht="14.25" customHeight="1">
      <c r="A315" s="216"/>
      <c r="B315" s="216"/>
      <c r="C315" s="189"/>
      <c r="D315" s="191"/>
      <c r="E315" s="190"/>
      <c r="F315" s="191"/>
      <c r="G315" s="190"/>
      <c r="H315" s="301"/>
    </row>
    <row r="316" spans="1:8" s="3" customFormat="1" ht="14.25" customHeight="1">
      <c r="A316" s="216"/>
      <c r="B316" s="206"/>
      <c r="C316" s="193"/>
      <c r="D316" s="201"/>
      <c r="E316" s="201"/>
      <c r="F316" s="201"/>
      <c r="G316" s="201"/>
      <c r="H316" s="79"/>
    </row>
    <row r="317" spans="1:8" s="3" customFormat="1" ht="14.25" customHeight="1">
      <c r="A317" s="216"/>
      <c r="B317" s="206"/>
      <c r="C317" s="193"/>
      <c r="D317" s="201"/>
      <c r="E317" s="201"/>
      <c r="F317" s="201"/>
      <c r="G317" s="201"/>
      <c r="H317" s="79"/>
    </row>
    <row r="318" spans="1:8" s="3" customFormat="1" ht="14.25" customHeight="1">
      <c r="A318" s="176"/>
      <c r="B318" s="239" t="s">
        <v>88</v>
      </c>
      <c r="C318" s="178"/>
      <c r="D318" s="180"/>
      <c r="E318" s="179"/>
      <c r="F318" s="179"/>
      <c r="G318" s="179"/>
      <c r="H318" s="79"/>
    </row>
    <row r="319" spans="1:8" s="3" customFormat="1" ht="14.25" customHeight="1">
      <c r="A319" s="432" t="s">
        <v>355</v>
      </c>
      <c r="B319" s="181" t="s">
        <v>205</v>
      </c>
      <c r="C319" s="178">
        <v>60</v>
      </c>
      <c r="D319" s="182">
        <v>12.8</v>
      </c>
      <c r="E319" s="184">
        <v>0.7</v>
      </c>
      <c r="F319" s="182">
        <v>0.1</v>
      </c>
      <c r="G319" s="184">
        <v>2.3</v>
      </c>
      <c r="H319" s="79"/>
    </row>
    <row r="320" spans="1:8" s="3" customFormat="1" ht="14.25" customHeight="1">
      <c r="A320" s="257" t="s">
        <v>113</v>
      </c>
      <c r="B320" s="432" t="s">
        <v>454</v>
      </c>
      <c r="C320" s="180">
        <v>213</v>
      </c>
      <c r="D320" s="182">
        <v>85.8</v>
      </c>
      <c r="E320" s="182">
        <v>1.6</v>
      </c>
      <c r="F320" s="182">
        <v>4</v>
      </c>
      <c r="G320" s="182">
        <v>9.5</v>
      </c>
      <c r="H320" s="79"/>
    </row>
    <row r="321" spans="1:8" s="3" customFormat="1" ht="14.25" customHeight="1">
      <c r="A321" s="207"/>
      <c r="B321" s="208" t="s">
        <v>453</v>
      </c>
      <c r="C321" s="400"/>
      <c r="D321" s="210"/>
      <c r="E321" s="210"/>
      <c r="F321" s="210"/>
      <c r="G321" s="210"/>
      <c r="H321" s="79"/>
    </row>
    <row r="322" spans="1:8" s="3" customFormat="1" ht="14.25" customHeight="1">
      <c r="A322" s="257" t="s">
        <v>114</v>
      </c>
      <c r="B322" s="432" t="s">
        <v>372</v>
      </c>
      <c r="C322" s="180">
        <v>90</v>
      </c>
      <c r="D322" s="182">
        <v>274.5</v>
      </c>
      <c r="E322" s="182">
        <v>12.15</v>
      </c>
      <c r="F322" s="182">
        <v>13.41</v>
      </c>
      <c r="G322" s="182">
        <v>6.66</v>
      </c>
      <c r="H322" s="79"/>
    </row>
    <row r="323" spans="1:8" s="3" customFormat="1" ht="14.25" customHeight="1">
      <c r="A323" s="257" t="s">
        <v>35</v>
      </c>
      <c r="B323" s="432" t="s">
        <v>2</v>
      </c>
      <c r="C323" s="180">
        <v>150</v>
      </c>
      <c r="D323" s="182">
        <v>150</v>
      </c>
      <c r="E323" s="182">
        <v>2.9</v>
      </c>
      <c r="F323" s="182">
        <v>5.6</v>
      </c>
      <c r="G323" s="182">
        <v>20</v>
      </c>
      <c r="H323" s="79"/>
    </row>
    <row r="324" spans="1:8" s="3" customFormat="1" ht="14.25" customHeight="1">
      <c r="A324" s="257" t="s">
        <v>305</v>
      </c>
      <c r="B324" s="257" t="s">
        <v>373</v>
      </c>
      <c r="C324" s="433">
        <v>200</v>
      </c>
      <c r="D324" s="418">
        <v>42.6</v>
      </c>
      <c r="E324" s="418">
        <v>0.2</v>
      </c>
      <c r="F324" s="418">
        <v>0.1</v>
      </c>
      <c r="G324" s="418">
        <v>10.2</v>
      </c>
      <c r="H324" s="79"/>
    </row>
    <row r="325" spans="1:8" s="3" customFormat="1" ht="14.25" customHeight="1">
      <c r="A325" s="257" t="s">
        <v>178</v>
      </c>
      <c r="B325" s="432" t="s">
        <v>1</v>
      </c>
      <c r="C325" s="433">
        <v>30</v>
      </c>
      <c r="D325" s="182">
        <v>63</v>
      </c>
      <c r="E325" s="182">
        <v>1.8</v>
      </c>
      <c r="F325" s="182">
        <v>0.3</v>
      </c>
      <c r="G325" s="182">
        <v>12.9</v>
      </c>
      <c r="H325" s="79"/>
    </row>
    <row r="326" spans="1:8" s="3" customFormat="1" ht="14.25" customHeight="1">
      <c r="A326" s="257" t="s">
        <v>178</v>
      </c>
      <c r="B326" s="257" t="s">
        <v>90</v>
      </c>
      <c r="C326" s="433">
        <v>30</v>
      </c>
      <c r="D326" s="182">
        <v>57</v>
      </c>
      <c r="E326" s="182">
        <v>1.8</v>
      </c>
      <c r="F326" s="182">
        <v>0.3</v>
      </c>
      <c r="G326" s="182">
        <v>11.4</v>
      </c>
      <c r="H326" s="79"/>
    </row>
    <row r="327" spans="1:8" s="3" customFormat="1" ht="14.25" customHeight="1">
      <c r="A327" s="434"/>
      <c r="B327" s="434" t="s">
        <v>8</v>
      </c>
      <c r="C327" s="423">
        <f>SUM(C319:C326)</f>
        <v>773</v>
      </c>
      <c r="D327" s="424">
        <f>SUM(D319:D326)</f>
        <v>685.7</v>
      </c>
      <c r="E327" s="424">
        <f>SUM(E319:E326)</f>
        <v>21.15</v>
      </c>
      <c r="F327" s="424">
        <f>SUM(F319:F326)</f>
        <v>23.810000000000002</v>
      </c>
      <c r="G327" s="424">
        <f>SUM(G319:G326)</f>
        <v>72.96</v>
      </c>
      <c r="H327" s="79"/>
    </row>
    <row r="328" spans="1:8" s="3" customFormat="1" ht="14.25" customHeight="1">
      <c r="A328" s="216"/>
      <c r="B328" s="206"/>
      <c r="C328" s="193"/>
      <c r="D328" s="201"/>
      <c r="E328" s="201"/>
      <c r="F328" s="201"/>
      <c r="G328" s="201"/>
      <c r="H328" s="79"/>
    </row>
    <row r="329" spans="1:8" s="3" customFormat="1" ht="14.25" customHeight="1">
      <c r="A329" s="216"/>
      <c r="B329" s="206"/>
      <c r="C329" s="193"/>
      <c r="D329" s="201"/>
      <c r="E329" s="201"/>
      <c r="F329" s="201"/>
      <c r="G329" s="201"/>
      <c r="H329" s="79"/>
    </row>
    <row r="330" spans="1:8" s="3" customFormat="1" ht="14.25" customHeight="1">
      <c r="A330" s="216"/>
      <c r="B330" s="206"/>
      <c r="C330" s="193"/>
      <c r="D330" s="201"/>
      <c r="E330" s="201"/>
      <c r="F330" s="201"/>
      <c r="G330" s="201"/>
      <c r="H330" s="79"/>
    </row>
    <row r="331" spans="1:8" s="3" customFormat="1" ht="14.25" customHeight="1">
      <c r="A331" s="216"/>
      <c r="B331" s="206"/>
      <c r="C331" s="193"/>
      <c r="D331" s="201"/>
      <c r="E331" s="201"/>
      <c r="F331" s="201"/>
      <c r="G331" s="201"/>
      <c r="H331" s="79"/>
    </row>
    <row r="332" spans="1:8" s="3" customFormat="1" ht="14.25" customHeight="1">
      <c r="A332" s="216"/>
      <c r="B332" s="206"/>
      <c r="C332" s="193"/>
      <c r="D332" s="201"/>
      <c r="E332" s="201"/>
      <c r="F332" s="201"/>
      <c r="G332" s="201"/>
      <c r="H332" s="79"/>
    </row>
    <row r="333" spans="1:8" s="3" customFormat="1" ht="14.25" customHeight="1">
      <c r="A333" s="216"/>
      <c r="B333" s="206"/>
      <c r="C333" s="193"/>
      <c r="D333" s="201"/>
      <c r="E333" s="201"/>
      <c r="F333" s="201"/>
      <c r="G333" s="201"/>
      <c r="H333" s="79"/>
    </row>
    <row r="334" spans="1:8" s="3" customFormat="1" ht="14.25" customHeight="1">
      <c r="A334" s="216"/>
      <c r="B334" s="206"/>
      <c r="C334" s="193"/>
      <c r="D334" s="201"/>
      <c r="E334" s="201"/>
      <c r="F334" s="201"/>
      <c r="G334" s="201"/>
      <c r="H334" s="79"/>
    </row>
    <row r="335" spans="1:8" s="3" customFormat="1" ht="14.25" customHeight="1">
      <c r="A335" s="216"/>
      <c r="B335" s="206"/>
      <c r="C335" s="193"/>
      <c r="D335" s="201"/>
      <c r="E335" s="201"/>
      <c r="F335" s="201"/>
      <c r="G335" s="201"/>
      <c r="H335" s="79"/>
    </row>
    <row r="336" spans="1:8" s="3" customFormat="1" ht="14.25" customHeight="1">
      <c r="A336" s="216"/>
      <c r="B336" s="206"/>
      <c r="C336" s="193"/>
      <c r="D336" s="201"/>
      <c r="E336" s="201"/>
      <c r="F336" s="201"/>
      <c r="G336" s="201"/>
      <c r="H336" s="79"/>
    </row>
    <row r="337" spans="1:8" s="3" customFormat="1" ht="14.25" customHeight="1">
      <c r="A337" s="216"/>
      <c r="B337" s="206"/>
      <c r="C337" s="193"/>
      <c r="D337" s="201"/>
      <c r="E337" s="201"/>
      <c r="F337" s="201"/>
      <c r="G337" s="201"/>
      <c r="H337" s="79"/>
    </row>
    <row r="338" spans="1:8" s="3" customFormat="1" ht="14.25" customHeight="1">
      <c r="A338" s="216"/>
      <c r="B338" s="206"/>
      <c r="C338" s="193"/>
      <c r="D338" s="201"/>
      <c r="E338" s="201"/>
      <c r="F338" s="201"/>
      <c r="G338" s="201"/>
      <c r="H338" s="79"/>
    </row>
    <row r="339" spans="1:8" s="3" customFormat="1" ht="14.25" customHeight="1">
      <c r="A339" s="216"/>
      <c r="B339" s="206"/>
      <c r="C339" s="193"/>
      <c r="D339" s="201"/>
      <c r="E339" s="201"/>
      <c r="F339" s="201"/>
      <c r="G339" s="201"/>
      <c r="H339" s="79"/>
    </row>
    <row r="340" spans="1:8" s="3" customFormat="1" ht="14.25" customHeight="1">
      <c r="A340" s="216"/>
      <c r="B340" s="206"/>
      <c r="C340" s="193"/>
      <c r="D340" s="201"/>
      <c r="E340" s="201"/>
      <c r="F340" s="201"/>
      <c r="G340" s="201"/>
      <c r="H340" s="79"/>
    </row>
    <row r="341" spans="1:8" s="3" customFormat="1" ht="14.25" customHeight="1">
      <c r="A341" s="216"/>
      <c r="B341" s="206"/>
      <c r="C341" s="193"/>
      <c r="D341" s="201"/>
      <c r="E341" s="201"/>
      <c r="F341" s="201"/>
      <c r="G341" s="201"/>
      <c r="H341" s="79"/>
    </row>
    <row r="342" spans="1:8" s="3" customFormat="1" ht="14.25" customHeight="1">
      <c r="A342" s="216"/>
      <c r="B342" s="206"/>
      <c r="C342" s="193"/>
      <c r="D342" s="201"/>
      <c r="E342" s="201"/>
      <c r="F342" s="201"/>
      <c r="G342" s="201"/>
      <c r="H342" s="79"/>
    </row>
    <row r="343" spans="1:8" s="3" customFormat="1" ht="14.25" customHeight="1">
      <c r="A343" s="216"/>
      <c r="B343" s="206"/>
      <c r="C343" s="193"/>
      <c r="D343" s="201"/>
      <c r="E343" s="201"/>
      <c r="F343" s="201"/>
      <c r="G343" s="201"/>
      <c r="H343" s="79"/>
    </row>
    <row r="344" spans="1:8" s="3" customFormat="1" ht="14.25" customHeight="1">
      <c r="A344" s="216"/>
      <c r="B344" s="206"/>
      <c r="C344" s="193"/>
      <c r="D344" s="201"/>
      <c r="E344" s="201"/>
      <c r="F344" s="201"/>
      <c r="G344" s="201"/>
      <c r="H344" s="79"/>
    </row>
    <row r="345" spans="1:8" s="3" customFormat="1" ht="14.25" customHeight="1">
      <c r="A345" s="216"/>
      <c r="B345" s="206"/>
      <c r="C345" s="193"/>
      <c r="D345" s="201"/>
      <c r="E345" s="201"/>
      <c r="F345" s="201"/>
      <c r="G345" s="201"/>
      <c r="H345" s="79"/>
    </row>
    <row r="346" spans="1:8" s="3" customFormat="1" ht="14.25" customHeight="1">
      <c r="A346" s="216"/>
      <c r="B346" s="206"/>
      <c r="C346" s="193"/>
      <c r="D346" s="201"/>
      <c r="E346" s="201"/>
      <c r="F346" s="201"/>
      <c r="G346" s="201"/>
      <c r="H346" s="79"/>
    </row>
    <row r="347" spans="1:8" s="3" customFormat="1" ht="14.25" customHeight="1">
      <c r="A347" s="216"/>
      <c r="B347" s="206"/>
      <c r="C347" s="193"/>
      <c r="D347" s="201"/>
      <c r="E347" s="201"/>
      <c r="F347" s="201"/>
      <c r="G347" s="201"/>
      <c r="H347" s="79"/>
    </row>
    <row r="348" spans="1:8" s="3" customFormat="1" ht="14.25" customHeight="1">
      <c r="A348" s="216"/>
      <c r="B348" s="206"/>
      <c r="C348" s="193"/>
      <c r="D348" s="201"/>
      <c r="E348" s="201"/>
      <c r="F348" s="201"/>
      <c r="G348" s="201"/>
      <c r="H348" s="79"/>
    </row>
    <row r="349" spans="1:8" s="3" customFormat="1" ht="14.25" customHeight="1">
      <c r="A349" s="216"/>
      <c r="B349" s="206"/>
      <c r="C349" s="193"/>
      <c r="D349" s="201"/>
      <c r="E349" s="201"/>
      <c r="F349" s="201"/>
      <c r="G349" s="201"/>
      <c r="H349" s="79"/>
    </row>
    <row r="350" spans="1:8" s="3" customFormat="1" ht="14.25" customHeight="1">
      <c r="A350" s="197"/>
      <c r="B350" s="200"/>
      <c r="C350" s="198"/>
      <c r="D350" s="199"/>
      <c r="E350" s="199"/>
      <c r="F350" s="199"/>
      <c r="G350" s="199"/>
      <c r="H350" s="79"/>
    </row>
    <row r="351" spans="1:8" s="3" customFormat="1" ht="14.25" customHeight="1">
      <c r="A351" s="197"/>
      <c r="B351" s="197" t="s">
        <v>49</v>
      </c>
      <c r="C351" s="198"/>
      <c r="D351" s="199"/>
      <c r="E351" s="199"/>
      <c r="F351" s="199"/>
      <c r="G351" s="199"/>
      <c r="H351" s="89"/>
    </row>
    <row r="352" spans="1:8" s="3" customFormat="1" ht="14.25" customHeight="1">
      <c r="A352" s="197"/>
      <c r="B352" s="197" t="s">
        <v>50</v>
      </c>
      <c r="C352" s="198"/>
      <c r="D352" s="199"/>
      <c r="E352" s="199"/>
      <c r="F352" s="199"/>
      <c r="G352" s="199"/>
      <c r="H352" s="78"/>
    </row>
    <row r="353" spans="1:8" s="3" customFormat="1" ht="14.25" customHeight="1" thickBot="1">
      <c r="A353" s="197"/>
      <c r="B353" s="200" t="s">
        <v>345</v>
      </c>
      <c r="C353" s="198"/>
      <c r="D353" s="199"/>
      <c r="E353" s="199"/>
      <c r="F353" s="199"/>
      <c r="G353" s="199"/>
      <c r="H353" s="78"/>
    </row>
    <row r="354" spans="1:8" s="3" customFormat="1" ht="14.25" customHeight="1">
      <c r="A354" s="527" t="s">
        <v>22</v>
      </c>
      <c r="B354" s="494" t="s">
        <v>23</v>
      </c>
      <c r="C354" s="496" t="s">
        <v>24</v>
      </c>
      <c r="D354" s="507" t="s">
        <v>26</v>
      </c>
      <c r="E354" s="500" t="s">
        <v>25</v>
      </c>
      <c r="F354" s="501"/>
      <c r="G354" s="502"/>
      <c r="H354" s="79"/>
    </row>
    <row r="355" spans="1:8" s="3" customFormat="1" ht="14.25" customHeight="1" thickBot="1">
      <c r="A355" s="528"/>
      <c r="B355" s="495"/>
      <c r="C355" s="497"/>
      <c r="D355" s="508"/>
      <c r="E355" s="390" t="s">
        <v>27</v>
      </c>
      <c r="F355" s="390" t="s">
        <v>28</v>
      </c>
      <c r="G355" s="391" t="s">
        <v>29</v>
      </c>
      <c r="H355" s="79"/>
    </row>
    <row r="356" spans="1:8" s="3" customFormat="1" ht="14.25" customHeight="1" thickBot="1">
      <c r="A356" s="415">
        <v>1</v>
      </c>
      <c r="B356" s="416">
        <v>2</v>
      </c>
      <c r="C356" s="237">
        <v>3</v>
      </c>
      <c r="D356" s="238">
        <v>7</v>
      </c>
      <c r="E356" s="237">
        <v>4</v>
      </c>
      <c r="F356" s="237">
        <v>5</v>
      </c>
      <c r="G356" s="237">
        <v>6</v>
      </c>
      <c r="H356" s="79"/>
    </row>
    <row r="357" spans="1:8" s="3" customFormat="1" ht="14.25" customHeight="1">
      <c r="A357" s="172"/>
      <c r="B357" s="172" t="s">
        <v>54</v>
      </c>
      <c r="C357" s="174"/>
      <c r="D357" s="175"/>
      <c r="E357" s="175"/>
      <c r="F357" s="175"/>
      <c r="G357" s="175"/>
      <c r="H357" s="57"/>
    </row>
    <row r="358" spans="1:8" s="3" customFormat="1" ht="14.25" customHeight="1">
      <c r="A358" s="176"/>
      <c r="B358" s="239" t="s">
        <v>10</v>
      </c>
      <c r="C358" s="178"/>
      <c r="D358" s="180"/>
      <c r="E358" s="179"/>
      <c r="F358" s="179"/>
      <c r="G358" s="179"/>
      <c r="H358" s="79"/>
    </row>
    <row r="359" spans="1:8" s="3" customFormat="1" ht="14.25" customHeight="1">
      <c r="A359" s="257" t="s">
        <v>503</v>
      </c>
      <c r="B359" s="432" t="s">
        <v>414</v>
      </c>
      <c r="C359" s="180">
        <v>60</v>
      </c>
      <c r="D359" s="182">
        <v>45</v>
      </c>
      <c r="E359" s="182">
        <v>0.6</v>
      </c>
      <c r="F359" s="182">
        <v>0</v>
      </c>
      <c r="G359" s="182">
        <v>45</v>
      </c>
      <c r="H359" s="57"/>
    </row>
    <row r="360" spans="1:16" s="3" customFormat="1" ht="14.25" customHeight="1">
      <c r="A360" s="207" t="s">
        <v>438</v>
      </c>
      <c r="B360" s="208" t="s">
        <v>33</v>
      </c>
      <c r="C360" s="209">
        <v>90</v>
      </c>
      <c r="D360" s="182">
        <v>271.2</v>
      </c>
      <c r="E360" s="182">
        <v>16.4</v>
      </c>
      <c r="F360" s="182">
        <v>16.32</v>
      </c>
      <c r="G360" s="182">
        <v>14.64</v>
      </c>
      <c r="H360" s="79"/>
      <c r="J360" s="257" t="s">
        <v>413</v>
      </c>
      <c r="K360" s="432" t="s">
        <v>414</v>
      </c>
      <c r="L360" s="180">
        <v>60</v>
      </c>
      <c r="M360" s="182">
        <v>45</v>
      </c>
      <c r="N360" s="182">
        <v>0.6</v>
      </c>
      <c r="O360" s="182">
        <v>0</v>
      </c>
      <c r="P360" s="182">
        <v>45</v>
      </c>
    </row>
    <row r="361" spans="1:8" s="3" customFormat="1" ht="14.25" customHeight="1">
      <c r="A361" s="257" t="s">
        <v>432</v>
      </c>
      <c r="B361" s="181" t="s">
        <v>96</v>
      </c>
      <c r="C361" s="178">
        <v>120</v>
      </c>
      <c r="D361" s="182">
        <v>162</v>
      </c>
      <c r="E361" s="182">
        <v>5.3</v>
      </c>
      <c r="F361" s="182">
        <v>5.5</v>
      </c>
      <c r="G361" s="182">
        <v>32.7</v>
      </c>
      <c r="H361" s="79"/>
    </row>
    <row r="362" spans="1:8" s="3" customFormat="1" ht="14.25" customHeight="1">
      <c r="A362" s="257" t="s">
        <v>177</v>
      </c>
      <c r="B362" s="181" t="s">
        <v>34</v>
      </c>
      <c r="C362" s="178" t="s">
        <v>7</v>
      </c>
      <c r="D362" s="182">
        <v>27.9</v>
      </c>
      <c r="E362" s="184">
        <v>0.3</v>
      </c>
      <c r="F362" s="184">
        <v>0.02</v>
      </c>
      <c r="G362" s="184">
        <v>6.7</v>
      </c>
      <c r="H362" s="89"/>
    </row>
    <row r="363" spans="1:8" s="3" customFormat="1" ht="14.25" customHeight="1">
      <c r="A363" s="257" t="s">
        <v>178</v>
      </c>
      <c r="B363" s="181" t="s">
        <v>1</v>
      </c>
      <c r="C363" s="196">
        <v>30</v>
      </c>
      <c r="D363" s="182">
        <v>63</v>
      </c>
      <c r="E363" s="184">
        <v>1.8</v>
      </c>
      <c r="F363" s="182">
        <v>0.3</v>
      </c>
      <c r="G363" s="184">
        <v>12.9</v>
      </c>
      <c r="H363" s="87"/>
    </row>
    <row r="364" spans="1:8" s="3" customFormat="1" ht="14.25" customHeight="1">
      <c r="A364" s="239"/>
      <c r="B364" s="239" t="s">
        <v>8</v>
      </c>
      <c r="C364" s="423">
        <v>577</v>
      </c>
      <c r="D364" s="424">
        <f>SUM(D359:D363)</f>
        <v>569.0999999999999</v>
      </c>
      <c r="E364" s="424">
        <f>SUM(E359:E363)</f>
        <v>24.400000000000002</v>
      </c>
      <c r="F364" s="424">
        <f>SUM(F359:F363)</f>
        <v>22.14</v>
      </c>
      <c r="G364" s="424">
        <f>SUM(G359:G363)</f>
        <v>111.94000000000001</v>
      </c>
      <c r="H364" s="307"/>
    </row>
    <row r="365" spans="1:8" s="3" customFormat="1" ht="14.25" customHeight="1">
      <c r="A365" s="216"/>
      <c r="B365" s="216"/>
      <c r="C365" s="189"/>
      <c r="D365" s="191"/>
      <c r="E365" s="190"/>
      <c r="F365" s="190"/>
      <c r="G365" s="190"/>
      <c r="H365" s="301"/>
    </row>
    <row r="366" spans="1:8" s="101" customFormat="1" ht="14.25" customHeight="1">
      <c r="A366" s="216"/>
      <c r="B366" s="216"/>
      <c r="C366" s="189"/>
      <c r="D366" s="191"/>
      <c r="E366" s="190"/>
      <c r="F366" s="190"/>
      <c r="G366" s="190"/>
      <c r="H366" s="58"/>
    </row>
    <row r="367" spans="1:8" s="101" customFormat="1" ht="14.25" customHeight="1">
      <c r="A367" s="216"/>
      <c r="B367" s="216"/>
      <c r="C367" s="189"/>
      <c r="D367" s="191"/>
      <c r="E367" s="190"/>
      <c r="F367" s="190"/>
      <c r="G367" s="190"/>
      <c r="H367" s="58"/>
    </row>
    <row r="368" spans="1:8" s="101" customFormat="1" ht="14.25" customHeight="1">
      <c r="A368" s="176"/>
      <c r="B368" s="239" t="s">
        <v>88</v>
      </c>
      <c r="C368" s="178"/>
      <c r="D368" s="180"/>
      <c r="E368" s="179"/>
      <c r="F368" s="179"/>
      <c r="G368" s="179"/>
      <c r="H368" s="58"/>
    </row>
    <row r="369" spans="1:8" s="101" customFormat="1" ht="14.25" customHeight="1">
      <c r="A369" s="432" t="s">
        <v>460</v>
      </c>
      <c r="B369" s="435" t="s">
        <v>342</v>
      </c>
      <c r="C369" s="180"/>
      <c r="D369" s="182"/>
      <c r="E369" s="182"/>
      <c r="F369" s="182"/>
      <c r="G369" s="182"/>
      <c r="H369" s="58"/>
    </row>
    <row r="370" spans="1:8" s="101" customFormat="1" ht="14.25" customHeight="1">
      <c r="A370" s="257" t="s">
        <v>117</v>
      </c>
      <c r="B370" s="432" t="s">
        <v>378</v>
      </c>
      <c r="C370" s="180">
        <v>213</v>
      </c>
      <c r="D370" s="182">
        <v>111.2</v>
      </c>
      <c r="E370" s="182">
        <v>4.6</v>
      </c>
      <c r="F370" s="182">
        <v>6.4</v>
      </c>
      <c r="G370" s="182">
        <v>11.3</v>
      </c>
      <c r="H370" s="58"/>
    </row>
    <row r="371" spans="1:8" s="101" customFormat="1" ht="14.25" customHeight="1">
      <c r="A371" s="207"/>
      <c r="B371" s="208" t="s">
        <v>260</v>
      </c>
      <c r="C371" s="400"/>
      <c r="D371" s="210"/>
      <c r="E371" s="210"/>
      <c r="F371" s="210"/>
      <c r="G371" s="210"/>
      <c r="H371" s="58"/>
    </row>
    <row r="372" spans="1:8" s="101" customFormat="1" ht="14.25" customHeight="1">
      <c r="A372" s="195" t="s">
        <v>272</v>
      </c>
      <c r="B372" s="202" t="s">
        <v>212</v>
      </c>
      <c r="C372" s="178" t="s">
        <v>156</v>
      </c>
      <c r="D372" s="182">
        <v>300.3</v>
      </c>
      <c r="E372" s="182">
        <v>12.16</v>
      </c>
      <c r="F372" s="182">
        <v>5.6</v>
      </c>
      <c r="G372" s="182">
        <v>40.3</v>
      </c>
      <c r="H372" s="58"/>
    </row>
    <row r="373" spans="1:8" s="101" customFormat="1" ht="14.25" customHeight="1">
      <c r="A373" s="257"/>
      <c r="B373" s="422"/>
      <c r="C373" s="178"/>
      <c r="D373" s="182"/>
      <c r="E373" s="182"/>
      <c r="F373" s="182"/>
      <c r="G373" s="182"/>
      <c r="H373" s="58"/>
    </row>
    <row r="374" spans="1:8" s="101" customFormat="1" ht="14.25" customHeight="1">
      <c r="A374" s="257" t="s">
        <v>434</v>
      </c>
      <c r="B374" s="432" t="s">
        <v>435</v>
      </c>
      <c r="C374" s="180">
        <v>200</v>
      </c>
      <c r="D374" s="182">
        <v>106.4</v>
      </c>
      <c r="E374" s="182">
        <v>0.7</v>
      </c>
      <c r="F374" s="182">
        <v>0.1</v>
      </c>
      <c r="G374" s="182">
        <v>25.6</v>
      </c>
      <c r="H374" s="58"/>
    </row>
    <row r="375" spans="1:8" s="101" customFormat="1" ht="14.25" customHeight="1">
      <c r="A375" s="257" t="s">
        <v>178</v>
      </c>
      <c r="B375" s="432" t="s">
        <v>1</v>
      </c>
      <c r="C375" s="433">
        <v>30</v>
      </c>
      <c r="D375" s="182">
        <v>63</v>
      </c>
      <c r="E375" s="182">
        <v>1.8</v>
      </c>
      <c r="F375" s="182">
        <v>0.3</v>
      </c>
      <c r="G375" s="182">
        <v>12.9</v>
      </c>
      <c r="H375" s="58"/>
    </row>
    <row r="376" spans="1:8" s="101" customFormat="1" ht="14.25" customHeight="1">
      <c r="A376" s="257" t="s">
        <v>178</v>
      </c>
      <c r="B376" s="257" t="s">
        <v>459</v>
      </c>
      <c r="C376" s="433">
        <v>50</v>
      </c>
      <c r="D376" s="182">
        <v>220</v>
      </c>
      <c r="E376" s="182">
        <v>3.75</v>
      </c>
      <c r="F376" s="182">
        <v>7</v>
      </c>
      <c r="G376" s="182">
        <v>33.5</v>
      </c>
      <c r="H376" s="58"/>
    </row>
    <row r="377" spans="1:8" s="101" customFormat="1" ht="14.25" customHeight="1">
      <c r="A377" s="434"/>
      <c r="B377" s="434" t="s">
        <v>8</v>
      </c>
      <c r="C377" s="423">
        <f>SUM(C369:C376)</f>
        <v>493</v>
      </c>
      <c r="D377" s="424">
        <f>SUM(D369:D376)</f>
        <v>800.9</v>
      </c>
      <c r="E377" s="424">
        <f>SUM(E369:E376)</f>
        <v>23.009999999999998</v>
      </c>
      <c r="F377" s="424">
        <f>SUM(F369:F376)</f>
        <v>19.4</v>
      </c>
      <c r="G377" s="424">
        <f>SUM(G369:G376)</f>
        <v>123.6</v>
      </c>
      <c r="H377" s="58"/>
    </row>
    <row r="378" spans="1:8" s="101" customFormat="1" ht="14.25" customHeight="1">
      <c r="A378" s="216"/>
      <c r="B378" s="216"/>
      <c r="C378" s="189"/>
      <c r="D378" s="191"/>
      <c r="E378" s="190"/>
      <c r="F378" s="190"/>
      <c r="G378" s="190"/>
      <c r="H378" s="58"/>
    </row>
    <row r="379" spans="1:8" s="101" customFormat="1" ht="14.25" customHeight="1">
      <c r="A379" s="216"/>
      <c r="B379" s="216"/>
      <c r="C379" s="189"/>
      <c r="D379" s="191"/>
      <c r="E379" s="190"/>
      <c r="F379" s="190"/>
      <c r="G379" s="190"/>
      <c r="H379" s="58"/>
    </row>
    <row r="380" spans="1:8" s="101" customFormat="1" ht="14.25" customHeight="1">
      <c r="A380" s="216"/>
      <c r="B380" s="216"/>
      <c r="C380" s="189"/>
      <c r="D380" s="191"/>
      <c r="E380" s="190"/>
      <c r="F380" s="190"/>
      <c r="G380" s="190"/>
      <c r="H380" s="58"/>
    </row>
    <row r="381" spans="1:8" s="101" customFormat="1" ht="14.25" customHeight="1">
      <c r="A381" s="216"/>
      <c r="B381" s="216"/>
      <c r="C381" s="189"/>
      <c r="D381" s="191"/>
      <c r="E381" s="190"/>
      <c r="F381" s="190"/>
      <c r="G381" s="190"/>
      <c r="H381" s="58"/>
    </row>
    <row r="382" spans="1:8" s="101" customFormat="1" ht="14.25" customHeight="1">
      <c r="A382" s="216"/>
      <c r="B382" s="216"/>
      <c r="C382" s="189"/>
      <c r="D382" s="191"/>
      <c r="E382" s="190"/>
      <c r="F382" s="190"/>
      <c r="G382" s="190"/>
      <c r="H382" s="58"/>
    </row>
    <row r="383" spans="1:8" s="101" customFormat="1" ht="14.25" customHeight="1">
      <c r="A383" s="216"/>
      <c r="B383" s="216"/>
      <c r="C383" s="189"/>
      <c r="D383" s="191"/>
      <c r="E383" s="190"/>
      <c r="F383" s="190"/>
      <c r="G383" s="190"/>
      <c r="H383" s="58"/>
    </row>
    <row r="384" spans="1:8" s="101" customFormat="1" ht="14.25" customHeight="1">
      <c r="A384" s="216"/>
      <c r="B384" s="216"/>
      <c r="C384" s="189"/>
      <c r="D384" s="191"/>
      <c r="E384" s="190"/>
      <c r="F384" s="190"/>
      <c r="G384" s="190"/>
      <c r="H384" s="58"/>
    </row>
    <row r="385" spans="1:8" s="101" customFormat="1" ht="14.25" customHeight="1">
      <c r="A385" s="216"/>
      <c r="B385" s="216"/>
      <c r="C385" s="189"/>
      <c r="D385" s="191"/>
      <c r="E385" s="190"/>
      <c r="F385" s="190"/>
      <c r="G385" s="190"/>
      <c r="H385" s="58"/>
    </row>
    <row r="386" spans="1:8" s="101" customFormat="1" ht="14.25" customHeight="1">
      <c r="A386" s="216"/>
      <c r="B386" s="216"/>
      <c r="C386" s="189"/>
      <c r="D386" s="191"/>
      <c r="E386" s="190"/>
      <c r="F386" s="190"/>
      <c r="G386" s="190"/>
      <c r="H386" s="58"/>
    </row>
    <row r="387" spans="1:8" s="101" customFormat="1" ht="14.25" customHeight="1">
      <c r="A387" s="216"/>
      <c r="B387" s="216"/>
      <c r="C387" s="189"/>
      <c r="D387" s="191"/>
      <c r="E387" s="190"/>
      <c r="F387" s="190"/>
      <c r="G387" s="190"/>
      <c r="H387" s="58"/>
    </row>
    <row r="388" spans="1:8" s="101" customFormat="1" ht="14.25" customHeight="1">
      <c r="A388" s="216"/>
      <c r="B388" s="216"/>
      <c r="C388" s="189"/>
      <c r="D388" s="191"/>
      <c r="E388" s="190"/>
      <c r="F388" s="190"/>
      <c r="G388" s="190"/>
      <c r="H388" s="58"/>
    </row>
    <row r="389" spans="1:8" s="101" customFormat="1" ht="14.25" customHeight="1">
      <c r="A389" s="216"/>
      <c r="B389" s="216"/>
      <c r="C389" s="189"/>
      <c r="D389" s="191"/>
      <c r="E389" s="190"/>
      <c r="F389" s="190"/>
      <c r="G389" s="190"/>
      <c r="H389" s="58"/>
    </row>
    <row r="390" spans="1:8" s="101" customFormat="1" ht="14.25" customHeight="1">
      <c r="A390" s="216"/>
      <c r="B390" s="216"/>
      <c r="C390" s="189"/>
      <c r="D390" s="191"/>
      <c r="E390" s="190"/>
      <c r="F390" s="190"/>
      <c r="G390" s="190"/>
      <c r="H390" s="58"/>
    </row>
    <row r="391" spans="1:8" s="101" customFormat="1" ht="14.25" customHeight="1">
      <c r="A391" s="216"/>
      <c r="B391" s="216"/>
      <c r="C391" s="189"/>
      <c r="D391" s="191"/>
      <c r="E391" s="190"/>
      <c r="F391" s="190"/>
      <c r="G391" s="190"/>
      <c r="H391" s="58"/>
    </row>
    <row r="392" spans="1:8" s="101" customFormat="1" ht="14.25" customHeight="1">
      <c r="A392" s="216"/>
      <c r="B392" s="216"/>
      <c r="C392" s="189"/>
      <c r="D392" s="191"/>
      <c r="E392" s="190"/>
      <c r="F392" s="190"/>
      <c r="G392" s="190"/>
      <c r="H392" s="58"/>
    </row>
    <row r="393" spans="1:8" s="101" customFormat="1" ht="14.25" customHeight="1">
      <c r="A393" s="216"/>
      <c r="B393" s="216"/>
      <c r="C393" s="189"/>
      <c r="D393" s="191"/>
      <c r="E393" s="190"/>
      <c r="F393" s="190"/>
      <c r="G393" s="190"/>
      <c r="H393" s="58"/>
    </row>
    <row r="394" spans="1:8" s="101" customFormat="1" ht="14.25" customHeight="1">
      <c r="A394" s="216"/>
      <c r="B394" s="216"/>
      <c r="C394" s="189"/>
      <c r="D394" s="191"/>
      <c r="E394" s="190"/>
      <c r="F394" s="190"/>
      <c r="G394" s="190"/>
      <c r="H394" s="58"/>
    </row>
    <row r="395" spans="1:8" s="101" customFormat="1" ht="14.25" customHeight="1">
      <c r="A395" s="216"/>
      <c r="B395" s="216"/>
      <c r="C395" s="189"/>
      <c r="D395" s="191"/>
      <c r="E395" s="190"/>
      <c r="F395" s="190"/>
      <c r="G395" s="190"/>
      <c r="H395" s="58"/>
    </row>
    <row r="396" spans="1:8" s="101" customFormat="1" ht="14.25" customHeight="1">
      <c r="A396" s="216"/>
      <c r="B396" s="216"/>
      <c r="C396" s="189"/>
      <c r="D396" s="191"/>
      <c r="E396" s="190"/>
      <c r="F396" s="190"/>
      <c r="G396" s="190"/>
      <c r="H396" s="58"/>
    </row>
    <row r="397" spans="1:8" s="101" customFormat="1" ht="14.25" customHeight="1">
      <c r="A397" s="216"/>
      <c r="B397" s="216"/>
      <c r="C397" s="189"/>
      <c r="D397" s="191"/>
      <c r="E397" s="190"/>
      <c r="F397" s="190"/>
      <c r="G397" s="190"/>
      <c r="H397" s="58"/>
    </row>
    <row r="398" spans="1:8" s="101" customFormat="1" ht="14.25" customHeight="1">
      <c r="A398" s="216"/>
      <c r="B398" s="216"/>
      <c r="C398" s="189"/>
      <c r="D398" s="191"/>
      <c r="E398" s="190"/>
      <c r="F398" s="190"/>
      <c r="G398" s="190"/>
      <c r="H398" s="58"/>
    </row>
    <row r="399" spans="1:8" s="101" customFormat="1" ht="14.25" customHeight="1">
      <c r="A399" s="216"/>
      <c r="B399" s="216"/>
      <c r="C399" s="189"/>
      <c r="D399" s="191"/>
      <c r="E399" s="190"/>
      <c r="F399" s="190"/>
      <c r="G399" s="190"/>
      <c r="H399" s="58"/>
    </row>
    <row r="400" spans="1:8" s="101" customFormat="1" ht="14.25" customHeight="1">
      <c r="A400" s="216"/>
      <c r="B400" s="216"/>
      <c r="C400" s="189"/>
      <c r="D400" s="191"/>
      <c r="E400" s="190"/>
      <c r="F400" s="190"/>
      <c r="G400" s="190"/>
      <c r="H400" s="58"/>
    </row>
    <row r="401" spans="1:8" s="46" customFormat="1" ht="14.25" customHeight="1">
      <c r="A401" s="200"/>
      <c r="B401" s="200"/>
      <c r="C401" s="189"/>
      <c r="D401" s="223"/>
      <c r="E401" s="221"/>
      <c r="F401" s="222"/>
      <c r="G401" s="222"/>
      <c r="H401" s="58"/>
    </row>
    <row r="402" spans="1:8" s="15" customFormat="1" ht="14.25" customHeight="1">
      <c r="A402" s="197"/>
      <c r="B402" s="197" t="s">
        <v>49</v>
      </c>
      <c r="C402" s="198"/>
      <c r="D402" s="199"/>
      <c r="E402" s="199"/>
      <c r="F402" s="199"/>
      <c r="G402" s="199"/>
      <c r="H402" s="58"/>
    </row>
    <row r="403" spans="1:8" s="46" customFormat="1" ht="14.25" customHeight="1">
      <c r="A403" s="197"/>
      <c r="B403" s="197" t="s">
        <v>52</v>
      </c>
      <c r="C403" s="198"/>
      <c r="D403" s="199"/>
      <c r="E403" s="199"/>
      <c r="F403" s="199"/>
      <c r="G403" s="199"/>
      <c r="H403" s="58"/>
    </row>
    <row r="404" spans="1:8" s="46" customFormat="1" ht="14.25" customHeight="1" thickBot="1">
      <c r="A404" s="197"/>
      <c r="B404" s="200" t="s">
        <v>345</v>
      </c>
      <c r="C404" s="198"/>
      <c r="D404" s="199"/>
      <c r="E404" s="199"/>
      <c r="F404" s="199"/>
      <c r="G404" s="199"/>
      <c r="H404" s="58"/>
    </row>
    <row r="405" spans="1:8" s="46" customFormat="1" ht="14.25" customHeight="1">
      <c r="A405" s="527" t="s">
        <v>22</v>
      </c>
      <c r="B405" s="494" t="s">
        <v>23</v>
      </c>
      <c r="C405" s="496" t="s">
        <v>24</v>
      </c>
      <c r="D405" s="507" t="s">
        <v>26</v>
      </c>
      <c r="E405" s="500" t="s">
        <v>25</v>
      </c>
      <c r="F405" s="501"/>
      <c r="G405" s="502"/>
      <c r="H405" s="87"/>
    </row>
    <row r="406" spans="1:8" s="46" customFormat="1" ht="14.25" customHeight="1" thickBot="1">
      <c r="A406" s="528"/>
      <c r="B406" s="495"/>
      <c r="C406" s="497"/>
      <c r="D406" s="508"/>
      <c r="E406" s="390" t="s">
        <v>27</v>
      </c>
      <c r="F406" s="390" t="s">
        <v>28</v>
      </c>
      <c r="G406" s="391" t="s">
        <v>29</v>
      </c>
      <c r="H406" s="57"/>
    </row>
    <row r="407" spans="1:8" s="46" customFormat="1" ht="14.25" customHeight="1" thickBot="1">
      <c r="A407" s="415">
        <v>1</v>
      </c>
      <c r="B407" s="416">
        <v>2</v>
      </c>
      <c r="C407" s="237">
        <v>3</v>
      </c>
      <c r="D407" s="238">
        <v>7</v>
      </c>
      <c r="E407" s="237">
        <v>4</v>
      </c>
      <c r="F407" s="237">
        <v>5</v>
      </c>
      <c r="G407" s="237">
        <v>6</v>
      </c>
      <c r="H407" s="57"/>
    </row>
    <row r="408" spans="1:8" s="46" customFormat="1" ht="14.25" customHeight="1">
      <c r="A408" s="172"/>
      <c r="B408" s="172" t="s">
        <v>53</v>
      </c>
      <c r="C408" s="174"/>
      <c r="D408" s="175"/>
      <c r="E408" s="175"/>
      <c r="F408" s="175"/>
      <c r="G408" s="175"/>
      <c r="H408" s="79"/>
    </row>
    <row r="409" spans="1:8" s="3" customFormat="1" ht="14.25" customHeight="1">
      <c r="A409" s="176"/>
      <c r="B409" s="239" t="s">
        <v>10</v>
      </c>
      <c r="C409" s="178"/>
      <c r="D409" s="180"/>
      <c r="E409" s="179"/>
      <c r="F409" s="179"/>
      <c r="G409" s="179"/>
      <c r="H409" s="79"/>
    </row>
    <row r="410" spans="1:12" s="3" customFormat="1" ht="14.25" customHeight="1">
      <c r="A410" s="432" t="s">
        <v>355</v>
      </c>
      <c r="B410" s="181" t="s">
        <v>205</v>
      </c>
      <c r="C410" s="178"/>
      <c r="D410" s="182"/>
      <c r="E410" s="184"/>
      <c r="F410" s="182"/>
      <c r="G410" s="184"/>
      <c r="H410" s="178">
        <v>100</v>
      </c>
      <c r="I410" s="182">
        <v>21.3</v>
      </c>
      <c r="J410" s="184">
        <v>1.16</v>
      </c>
      <c r="K410" s="182">
        <v>0.16</v>
      </c>
      <c r="L410" s="184">
        <v>3.8</v>
      </c>
    </row>
    <row r="411" spans="1:8" s="3" customFormat="1" ht="14.25" customHeight="1">
      <c r="A411" s="257" t="s">
        <v>332</v>
      </c>
      <c r="B411" s="417" t="s">
        <v>377</v>
      </c>
      <c r="C411" s="178">
        <v>50</v>
      </c>
      <c r="D411" s="182">
        <v>160.5</v>
      </c>
      <c r="E411" s="182">
        <v>2.35</v>
      </c>
      <c r="F411" s="182">
        <v>7</v>
      </c>
      <c r="G411" s="182">
        <v>21</v>
      </c>
      <c r="H411" s="58"/>
    </row>
    <row r="412" spans="1:8" s="3" customFormat="1" ht="14.25" customHeight="1">
      <c r="A412" s="257" t="s">
        <v>441</v>
      </c>
      <c r="B412" s="181" t="s">
        <v>462</v>
      </c>
      <c r="C412" s="178">
        <v>90</v>
      </c>
      <c r="D412" s="182">
        <v>127.1</v>
      </c>
      <c r="E412" s="182">
        <v>9.2</v>
      </c>
      <c r="F412" s="182">
        <v>3.1</v>
      </c>
      <c r="G412" s="182">
        <v>10.1</v>
      </c>
      <c r="H412" s="79"/>
    </row>
    <row r="413" spans="1:8" s="3" customFormat="1" ht="14.25" customHeight="1">
      <c r="A413" s="257" t="s">
        <v>439</v>
      </c>
      <c r="B413" s="181" t="s">
        <v>458</v>
      </c>
      <c r="C413" s="178">
        <v>150</v>
      </c>
      <c r="D413" s="182">
        <v>238.9</v>
      </c>
      <c r="E413" s="182">
        <v>8.2</v>
      </c>
      <c r="F413" s="182">
        <v>6.9</v>
      </c>
      <c r="G413" s="182">
        <v>35.9</v>
      </c>
      <c r="H413" s="79"/>
    </row>
    <row r="414" spans="1:8" s="3" customFormat="1" ht="14.25" customHeight="1">
      <c r="A414" s="257" t="s">
        <v>450</v>
      </c>
      <c r="B414" s="181" t="s">
        <v>463</v>
      </c>
      <c r="C414" s="178">
        <v>200</v>
      </c>
      <c r="D414" s="182">
        <v>141.2</v>
      </c>
      <c r="E414" s="182">
        <v>0.4</v>
      </c>
      <c r="F414" s="182">
        <v>0.1</v>
      </c>
      <c r="G414" s="182">
        <v>34</v>
      </c>
      <c r="H414" s="79"/>
    </row>
    <row r="415" spans="1:8" s="3" customFormat="1" ht="14.25" customHeight="1">
      <c r="A415" s="257"/>
      <c r="B415" s="432"/>
      <c r="C415" s="433"/>
      <c r="D415" s="182"/>
      <c r="E415" s="182"/>
      <c r="F415" s="182"/>
      <c r="G415" s="182"/>
      <c r="H415" s="89"/>
    </row>
    <row r="416" spans="1:8" s="3" customFormat="1" ht="14.25" customHeight="1">
      <c r="A416" s="239"/>
      <c r="B416" s="239" t="s">
        <v>8</v>
      </c>
      <c r="C416" s="423">
        <f>SUM(C410:C415)</f>
        <v>490</v>
      </c>
      <c r="D416" s="424">
        <f>SUM(D410:D415)</f>
        <v>667.7</v>
      </c>
      <c r="E416" s="424">
        <f>SUM(E410:E415)</f>
        <v>20.15</v>
      </c>
      <c r="F416" s="424">
        <f>SUM(F410:F415)</f>
        <v>17.1</v>
      </c>
      <c r="G416" s="424">
        <f>SUM(G410:G415)</f>
        <v>101</v>
      </c>
      <c r="H416" s="57"/>
    </row>
    <row r="417" spans="1:8" s="3" customFormat="1" ht="14.25" customHeight="1">
      <c r="A417" s="216"/>
      <c r="B417" s="216"/>
      <c r="C417" s="189"/>
      <c r="D417" s="191"/>
      <c r="E417" s="190"/>
      <c r="F417" s="191"/>
      <c r="G417" s="190"/>
      <c r="H417" s="57"/>
    </row>
    <row r="418" spans="1:8" s="3" customFormat="1" ht="14.25" customHeight="1">
      <c r="A418" s="216"/>
      <c r="B418" s="206"/>
      <c r="C418" s="189"/>
      <c r="D418" s="220"/>
      <c r="E418" s="220"/>
      <c r="F418" s="220"/>
      <c r="G418" s="220"/>
      <c r="H418" s="57"/>
    </row>
    <row r="419" spans="1:8" s="3" customFormat="1" ht="14.25" customHeight="1">
      <c r="A419" s="216"/>
      <c r="B419" s="206"/>
      <c r="C419" s="189"/>
      <c r="D419" s="220"/>
      <c r="E419" s="220"/>
      <c r="F419" s="220"/>
      <c r="G419" s="220"/>
      <c r="H419" s="57"/>
    </row>
    <row r="420" spans="1:8" s="3" customFormat="1" ht="14.25" customHeight="1">
      <c r="A420" s="176"/>
      <c r="B420" s="239" t="s">
        <v>88</v>
      </c>
      <c r="C420" s="178"/>
      <c r="D420" s="180"/>
      <c r="E420" s="179"/>
      <c r="F420" s="179"/>
      <c r="G420" s="179"/>
      <c r="H420" s="57"/>
    </row>
    <row r="421" spans="1:8" s="3" customFormat="1" ht="14.25" customHeight="1">
      <c r="A421" s="257" t="s">
        <v>235</v>
      </c>
      <c r="B421" s="181" t="s">
        <v>278</v>
      </c>
      <c r="C421" s="178">
        <v>60</v>
      </c>
      <c r="D421" s="182">
        <v>93</v>
      </c>
      <c r="E421" s="182">
        <v>1.6</v>
      </c>
      <c r="F421" s="182">
        <v>1.9</v>
      </c>
      <c r="G421" s="182">
        <v>13.3</v>
      </c>
      <c r="H421" s="57"/>
    </row>
    <row r="422" spans="1:8" s="3" customFormat="1" ht="14.25" customHeight="1">
      <c r="A422" s="257" t="s">
        <v>116</v>
      </c>
      <c r="B422" s="432" t="s">
        <v>301</v>
      </c>
      <c r="C422" s="180">
        <v>213</v>
      </c>
      <c r="D422" s="210">
        <v>119.4</v>
      </c>
      <c r="E422" s="210">
        <v>5</v>
      </c>
      <c r="F422" s="210">
        <v>6.4</v>
      </c>
      <c r="G422" s="210">
        <v>8.7</v>
      </c>
      <c r="H422" s="57"/>
    </row>
    <row r="423" spans="1:8" s="3" customFormat="1" ht="14.25" customHeight="1">
      <c r="A423" s="207"/>
      <c r="B423" s="208" t="s">
        <v>245</v>
      </c>
      <c r="C423" s="400"/>
      <c r="D423" s="210"/>
      <c r="E423" s="210"/>
      <c r="F423" s="210"/>
      <c r="G423" s="210"/>
      <c r="H423" s="57"/>
    </row>
    <row r="424" spans="1:8" s="3" customFormat="1" ht="14.25" customHeight="1">
      <c r="A424" s="425" t="s">
        <v>430</v>
      </c>
      <c r="B424" s="181" t="s">
        <v>464</v>
      </c>
      <c r="C424" s="180">
        <v>100</v>
      </c>
      <c r="D424" s="458">
        <v>192</v>
      </c>
      <c r="E424" s="458">
        <v>12</v>
      </c>
      <c r="F424" s="458">
        <v>13</v>
      </c>
      <c r="G424" s="459">
        <v>0</v>
      </c>
      <c r="H424" s="57"/>
    </row>
    <row r="425" spans="1:8" s="3" customFormat="1" ht="14.25" customHeight="1">
      <c r="A425" s="257" t="s">
        <v>465</v>
      </c>
      <c r="B425" s="432" t="s">
        <v>43</v>
      </c>
      <c r="C425" s="180">
        <v>150</v>
      </c>
      <c r="D425" s="182">
        <v>145.8</v>
      </c>
      <c r="E425" s="182">
        <v>3.1</v>
      </c>
      <c r="F425" s="182">
        <v>6</v>
      </c>
      <c r="G425" s="182">
        <v>19.7</v>
      </c>
      <c r="H425" s="57"/>
    </row>
    <row r="426" spans="1:8" s="3" customFormat="1" ht="14.25" customHeight="1">
      <c r="A426" s="257" t="s">
        <v>163</v>
      </c>
      <c r="B426" s="257" t="s">
        <v>164</v>
      </c>
      <c r="C426" s="180">
        <v>200</v>
      </c>
      <c r="D426" s="182">
        <v>88.2</v>
      </c>
      <c r="E426" s="182">
        <v>0.68</v>
      </c>
      <c r="F426" s="182">
        <v>0.3</v>
      </c>
      <c r="G426" s="182">
        <v>20.7</v>
      </c>
      <c r="H426" s="57"/>
    </row>
    <row r="427" spans="1:8" s="3" customFormat="1" ht="14.25" customHeight="1">
      <c r="A427" s="257" t="s">
        <v>178</v>
      </c>
      <c r="B427" s="432" t="s">
        <v>1</v>
      </c>
      <c r="C427" s="433">
        <v>30</v>
      </c>
      <c r="D427" s="182">
        <v>63</v>
      </c>
      <c r="E427" s="182">
        <v>1.8</v>
      </c>
      <c r="F427" s="182">
        <v>0.3</v>
      </c>
      <c r="G427" s="182">
        <v>12.9</v>
      </c>
      <c r="H427" s="57"/>
    </row>
    <row r="428" spans="1:8" s="3" customFormat="1" ht="14.25" customHeight="1">
      <c r="A428" s="257" t="s">
        <v>178</v>
      </c>
      <c r="B428" s="257" t="s">
        <v>90</v>
      </c>
      <c r="C428" s="433">
        <v>30</v>
      </c>
      <c r="D428" s="182">
        <v>57</v>
      </c>
      <c r="E428" s="182">
        <v>1.8</v>
      </c>
      <c r="F428" s="182">
        <v>0.3</v>
      </c>
      <c r="G428" s="182">
        <v>11.4</v>
      </c>
      <c r="H428" s="57"/>
    </row>
    <row r="429" spans="1:8" s="3" customFormat="1" ht="14.25" customHeight="1">
      <c r="A429" s="434"/>
      <c r="B429" s="434" t="s">
        <v>8</v>
      </c>
      <c r="C429" s="423">
        <f>SUM(C421:C428)</f>
        <v>783</v>
      </c>
      <c r="D429" s="424">
        <f>SUM(D421:D428)</f>
        <v>758.4000000000001</v>
      </c>
      <c r="E429" s="424">
        <f>SUM(E421:E428)</f>
        <v>25.980000000000004</v>
      </c>
      <c r="F429" s="424">
        <f>SUM(F421:F428)</f>
        <v>28.200000000000003</v>
      </c>
      <c r="G429" s="424">
        <f>SUM(G421:G428)</f>
        <v>86.70000000000002</v>
      </c>
      <c r="H429" s="57"/>
    </row>
    <row r="430" spans="1:8" s="3" customFormat="1" ht="14.25" customHeight="1">
      <c r="A430" s="216"/>
      <c r="B430" s="206"/>
      <c r="C430" s="189"/>
      <c r="D430" s="220"/>
      <c r="E430" s="220"/>
      <c r="F430" s="220"/>
      <c r="G430" s="220"/>
      <c r="H430" s="57"/>
    </row>
    <row r="431" spans="1:8" s="3" customFormat="1" ht="14.25" customHeight="1">
      <c r="A431" s="216"/>
      <c r="B431" s="206"/>
      <c r="C431" s="189"/>
      <c r="D431" s="220"/>
      <c r="E431" s="220"/>
      <c r="F431" s="220"/>
      <c r="G431" s="220"/>
      <c r="H431" s="57"/>
    </row>
    <row r="432" spans="1:8" s="3" customFormat="1" ht="14.25" customHeight="1">
      <c r="A432" s="216"/>
      <c r="B432" s="206"/>
      <c r="C432" s="189"/>
      <c r="D432" s="220"/>
      <c r="E432" s="220"/>
      <c r="F432" s="220"/>
      <c r="G432" s="220"/>
      <c r="H432" s="57"/>
    </row>
    <row r="433" spans="1:8" s="3" customFormat="1" ht="14.25" customHeight="1">
      <c r="A433" s="216"/>
      <c r="B433" s="206"/>
      <c r="C433" s="189"/>
      <c r="D433" s="220"/>
      <c r="E433" s="220"/>
      <c r="F433" s="220"/>
      <c r="G433" s="220"/>
      <c r="H433" s="57"/>
    </row>
    <row r="434" spans="1:8" s="3" customFormat="1" ht="14.25" customHeight="1">
      <c r="A434" s="216"/>
      <c r="B434" s="206"/>
      <c r="C434" s="189"/>
      <c r="D434" s="220"/>
      <c r="E434" s="220"/>
      <c r="F434" s="220"/>
      <c r="G434" s="220"/>
      <c r="H434" s="57"/>
    </row>
    <row r="435" spans="1:8" s="3" customFormat="1" ht="14.25" customHeight="1">
      <c r="A435" s="216"/>
      <c r="B435" s="206"/>
      <c r="C435" s="189"/>
      <c r="D435" s="220"/>
      <c r="E435" s="220"/>
      <c r="F435" s="220"/>
      <c r="G435" s="220"/>
      <c r="H435" s="57"/>
    </row>
    <row r="436" spans="1:8" s="3" customFormat="1" ht="14.25" customHeight="1">
      <c r="A436" s="216"/>
      <c r="B436" s="206"/>
      <c r="C436" s="189"/>
      <c r="D436" s="220"/>
      <c r="E436" s="220"/>
      <c r="F436" s="220"/>
      <c r="G436" s="220"/>
      <c r="H436" s="57"/>
    </row>
    <row r="437" spans="1:8" s="3" customFormat="1" ht="14.25" customHeight="1">
      <c r="A437" s="216"/>
      <c r="B437" s="206"/>
      <c r="C437" s="189"/>
      <c r="D437" s="220"/>
      <c r="E437" s="220"/>
      <c r="F437" s="220"/>
      <c r="G437" s="220"/>
      <c r="H437" s="57"/>
    </row>
    <row r="438" spans="1:8" s="3" customFormat="1" ht="14.25" customHeight="1">
      <c r="A438" s="216"/>
      <c r="B438" s="206"/>
      <c r="C438" s="189"/>
      <c r="D438" s="220"/>
      <c r="E438" s="220"/>
      <c r="F438" s="220"/>
      <c r="G438" s="220"/>
      <c r="H438" s="57"/>
    </row>
    <row r="439" spans="1:8" s="3" customFormat="1" ht="14.25" customHeight="1">
      <c r="A439" s="216"/>
      <c r="B439" s="206"/>
      <c r="C439" s="189"/>
      <c r="D439" s="220"/>
      <c r="E439" s="220"/>
      <c r="F439" s="220"/>
      <c r="G439" s="220"/>
      <c r="H439" s="57"/>
    </row>
    <row r="440" spans="1:8" s="3" customFormat="1" ht="14.25" customHeight="1">
      <c r="A440" s="216"/>
      <c r="B440" s="206"/>
      <c r="C440" s="189"/>
      <c r="D440" s="220"/>
      <c r="E440" s="220"/>
      <c r="F440" s="220"/>
      <c r="G440" s="220"/>
      <c r="H440" s="57"/>
    </row>
    <row r="441" spans="1:8" s="3" customFormat="1" ht="14.25" customHeight="1">
      <c r="A441" s="216"/>
      <c r="B441" s="206"/>
      <c r="C441" s="189"/>
      <c r="D441" s="220"/>
      <c r="E441" s="220"/>
      <c r="F441" s="220"/>
      <c r="G441" s="220"/>
      <c r="H441" s="57"/>
    </row>
    <row r="442" spans="1:8" s="3" customFormat="1" ht="14.25" customHeight="1">
      <c r="A442" s="216"/>
      <c r="B442" s="206"/>
      <c r="C442" s="189"/>
      <c r="D442" s="220"/>
      <c r="E442" s="220"/>
      <c r="F442" s="220"/>
      <c r="G442" s="220"/>
      <c r="H442" s="57"/>
    </row>
    <row r="443" spans="1:8" s="3" customFormat="1" ht="14.25" customHeight="1">
      <c r="A443" s="216"/>
      <c r="B443" s="206"/>
      <c r="C443" s="189"/>
      <c r="D443" s="220"/>
      <c r="E443" s="220"/>
      <c r="F443" s="220"/>
      <c r="G443" s="220"/>
      <c r="H443" s="57"/>
    </row>
    <row r="444" spans="1:8" s="3" customFormat="1" ht="14.25" customHeight="1">
      <c r="A444" s="216"/>
      <c r="B444" s="206"/>
      <c r="C444" s="189"/>
      <c r="D444" s="220"/>
      <c r="E444" s="220"/>
      <c r="F444" s="220"/>
      <c r="G444" s="220"/>
      <c r="H444" s="57"/>
    </row>
    <row r="445" spans="1:8" s="3" customFormat="1" ht="14.25" customHeight="1">
      <c r="A445" s="216"/>
      <c r="B445" s="206"/>
      <c r="C445" s="189"/>
      <c r="D445" s="220"/>
      <c r="E445" s="220"/>
      <c r="F445" s="220"/>
      <c r="G445" s="220"/>
      <c r="H445" s="57"/>
    </row>
    <row r="446" spans="1:8" s="3" customFormat="1" ht="14.25" customHeight="1">
      <c r="A446" s="216"/>
      <c r="B446" s="206"/>
      <c r="C446" s="189"/>
      <c r="D446" s="220"/>
      <c r="E446" s="220"/>
      <c r="F446" s="220"/>
      <c r="G446" s="220"/>
      <c r="H446" s="57"/>
    </row>
    <row r="447" spans="1:8" s="3" customFormat="1" ht="14.25" customHeight="1">
      <c r="A447" s="216"/>
      <c r="B447" s="206"/>
      <c r="C447" s="189"/>
      <c r="D447" s="220"/>
      <c r="E447" s="220"/>
      <c r="F447" s="220"/>
      <c r="G447" s="220"/>
      <c r="H447" s="57"/>
    </row>
    <row r="448" spans="1:8" s="3" customFormat="1" ht="14.25" customHeight="1">
      <c r="A448" s="216"/>
      <c r="B448" s="206"/>
      <c r="C448" s="189"/>
      <c r="D448" s="220"/>
      <c r="E448" s="220"/>
      <c r="F448" s="220"/>
      <c r="G448" s="220"/>
      <c r="H448" s="57"/>
    </row>
    <row r="449" spans="1:8" s="3" customFormat="1" ht="14.25" customHeight="1">
      <c r="A449" s="216"/>
      <c r="B449" s="206"/>
      <c r="C449" s="189"/>
      <c r="D449" s="220"/>
      <c r="E449" s="220"/>
      <c r="F449" s="220"/>
      <c r="G449" s="220"/>
      <c r="H449" s="57"/>
    </row>
    <row r="450" spans="1:8" s="3" customFormat="1" ht="14.25" customHeight="1">
      <c r="A450" s="216"/>
      <c r="B450" s="206"/>
      <c r="C450" s="189"/>
      <c r="D450" s="220"/>
      <c r="E450" s="220"/>
      <c r="F450" s="220"/>
      <c r="G450" s="220"/>
      <c r="H450" s="57"/>
    </row>
    <row r="451" spans="1:8" s="3" customFormat="1" ht="14.25" customHeight="1">
      <c r="A451" s="216"/>
      <c r="B451" s="206"/>
      <c r="C451" s="189"/>
      <c r="D451" s="220"/>
      <c r="E451" s="220"/>
      <c r="F451" s="220"/>
      <c r="G451" s="220"/>
      <c r="H451" s="57"/>
    </row>
    <row r="452" spans="1:8" s="3" customFormat="1" ht="14.25" customHeight="1">
      <c r="A452" s="197"/>
      <c r="B452" s="197" t="s">
        <v>49</v>
      </c>
      <c r="C452" s="198"/>
      <c r="D452" s="199"/>
      <c r="E452" s="199"/>
      <c r="F452" s="199"/>
      <c r="G452" s="199"/>
      <c r="H452" s="79"/>
    </row>
    <row r="453" spans="1:8" s="3" customFormat="1" ht="14.25" customHeight="1">
      <c r="A453" s="197"/>
      <c r="B453" s="197" t="s">
        <v>56</v>
      </c>
      <c r="C453" s="198"/>
      <c r="D453" s="220"/>
      <c r="E453" s="220"/>
      <c r="F453" s="220"/>
      <c r="G453" s="220"/>
      <c r="H453" s="79"/>
    </row>
    <row r="454" spans="1:8" s="3" customFormat="1" ht="14.25" customHeight="1" thickBot="1">
      <c r="A454" s="197"/>
      <c r="B454" s="200" t="s">
        <v>345</v>
      </c>
      <c r="C454" s="198"/>
      <c r="D454" s="199"/>
      <c r="E454" s="199"/>
      <c r="F454" s="199"/>
      <c r="G454" s="199"/>
      <c r="H454" s="81"/>
    </row>
    <row r="455" spans="1:8" s="3" customFormat="1" ht="14.25" customHeight="1">
      <c r="A455" s="529" t="s">
        <v>22</v>
      </c>
      <c r="B455" s="529" t="s">
        <v>23</v>
      </c>
      <c r="C455" s="531" t="s">
        <v>24</v>
      </c>
      <c r="D455" s="536" t="s">
        <v>26</v>
      </c>
      <c r="E455" s="533" t="s">
        <v>25</v>
      </c>
      <c r="F455" s="534"/>
      <c r="G455" s="535"/>
      <c r="H455" s="87"/>
    </row>
    <row r="456" spans="1:8" s="3" customFormat="1" ht="14.25" customHeight="1" thickBot="1">
      <c r="A456" s="530"/>
      <c r="B456" s="530"/>
      <c r="C456" s="532"/>
      <c r="D456" s="537"/>
      <c r="E456" s="436" t="s">
        <v>27</v>
      </c>
      <c r="F456" s="436" t="s">
        <v>28</v>
      </c>
      <c r="G456" s="437" t="s">
        <v>29</v>
      </c>
      <c r="H456" s="79"/>
    </row>
    <row r="457" spans="1:8" s="3" customFormat="1" ht="14.25" customHeight="1" thickBot="1">
      <c r="A457" s="415">
        <v>1</v>
      </c>
      <c r="B457" s="416">
        <v>2</v>
      </c>
      <c r="C457" s="237">
        <v>3</v>
      </c>
      <c r="D457" s="238">
        <v>7</v>
      </c>
      <c r="E457" s="237">
        <v>4</v>
      </c>
      <c r="F457" s="237">
        <v>5</v>
      </c>
      <c r="G457" s="237">
        <v>6</v>
      </c>
      <c r="H457" s="362"/>
    </row>
    <row r="458" spans="1:8" s="3" customFormat="1" ht="14.25" customHeight="1">
      <c r="A458" s="172"/>
      <c r="B458" s="172" t="s">
        <v>57</v>
      </c>
      <c r="C458" s="174"/>
      <c r="D458" s="175"/>
      <c r="E458" s="175"/>
      <c r="F458" s="175"/>
      <c r="G458" s="175"/>
      <c r="H458" s="79"/>
    </row>
    <row r="459" spans="1:8" s="3" customFormat="1" ht="14.25" customHeight="1">
      <c r="A459" s="176"/>
      <c r="B459" s="239" t="s">
        <v>10</v>
      </c>
      <c r="C459" s="178"/>
      <c r="D459" s="180"/>
      <c r="E459" s="179"/>
      <c r="F459" s="179"/>
      <c r="G459" s="179"/>
      <c r="H459" s="79"/>
    </row>
    <row r="460" spans="1:8" s="3" customFormat="1" ht="14.25" customHeight="1">
      <c r="A460" s="257" t="s">
        <v>250</v>
      </c>
      <c r="B460" s="181" t="s">
        <v>258</v>
      </c>
      <c r="C460" s="178">
        <v>150</v>
      </c>
      <c r="D460" s="182">
        <v>75.2</v>
      </c>
      <c r="E460" s="182">
        <v>4</v>
      </c>
      <c r="F460" s="182">
        <v>0.4</v>
      </c>
      <c r="G460" s="182">
        <v>9.8</v>
      </c>
      <c r="H460" s="81"/>
    </row>
    <row r="461" spans="1:8" s="3" customFormat="1" ht="14.25" customHeight="1">
      <c r="A461" s="257" t="s">
        <v>178</v>
      </c>
      <c r="B461" s="181" t="s">
        <v>350</v>
      </c>
      <c r="C461" s="178"/>
      <c r="D461" s="182"/>
      <c r="E461" s="182"/>
      <c r="F461" s="182"/>
      <c r="G461" s="182"/>
      <c r="H461" s="88"/>
    </row>
    <row r="462" spans="1:8" s="3" customFormat="1" ht="14.25" customHeight="1">
      <c r="A462" s="195" t="s">
        <v>445</v>
      </c>
      <c r="B462" s="181" t="s">
        <v>315</v>
      </c>
      <c r="C462" s="178">
        <v>90</v>
      </c>
      <c r="D462" s="182">
        <v>127.1</v>
      </c>
      <c r="E462" s="182">
        <v>14.4</v>
      </c>
      <c r="F462" s="182">
        <v>3.3</v>
      </c>
      <c r="G462" s="182">
        <v>10.1</v>
      </c>
      <c r="H462" s="81"/>
    </row>
    <row r="463" spans="1:8" s="3" customFormat="1" ht="14.25" customHeight="1">
      <c r="A463" s="195" t="s">
        <v>466</v>
      </c>
      <c r="B463" s="181" t="s">
        <v>55</v>
      </c>
      <c r="C463" s="178">
        <v>150</v>
      </c>
      <c r="D463" s="182">
        <v>82.01</v>
      </c>
      <c r="E463" s="182">
        <v>3.1</v>
      </c>
      <c r="F463" s="182">
        <v>6</v>
      </c>
      <c r="G463" s="182">
        <v>19.7</v>
      </c>
      <c r="H463" s="58"/>
    </row>
    <row r="464" spans="1:8" s="3" customFormat="1" ht="14.25" customHeight="1">
      <c r="A464" s="257" t="s">
        <v>224</v>
      </c>
      <c r="B464" s="439" t="s">
        <v>379</v>
      </c>
      <c r="C464" s="178">
        <v>200</v>
      </c>
      <c r="D464" s="182">
        <v>37.9</v>
      </c>
      <c r="E464" s="184">
        <v>0.4</v>
      </c>
      <c r="F464" s="184">
        <v>0</v>
      </c>
      <c r="G464" s="184">
        <v>9.1</v>
      </c>
      <c r="H464" s="284"/>
    </row>
    <row r="465" spans="1:8" s="3" customFormat="1" ht="14.25" customHeight="1">
      <c r="A465" s="257" t="s">
        <v>178</v>
      </c>
      <c r="B465" s="181" t="s">
        <v>1</v>
      </c>
      <c r="C465" s="196">
        <v>30</v>
      </c>
      <c r="D465" s="182">
        <v>63</v>
      </c>
      <c r="E465" s="184">
        <v>1.8</v>
      </c>
      <c r="F465" s="182">
        <v>0.3</v>
      </c>
      <c r="G465" s="184">
        <v>12.9</v>
      </c>
      <c r="H465" s="341"/>
    </row>
    <row r="466" spans="1:8" s="3" customFormat="1" ht="14.25" customHeight="1">
      <c r="A466" s="239"/>
      <c r="B466" s="239" t="s">
        <v>8</v>
      </c>
      <c r="C466" s="423">
        <f>SUM(C460:C465)</f>
        <v>620</v>
      </c>
      <c r="D466" s="424">
        <f>SUM(D460:D465)</f>
        <v>385.21</v>
      </c>
      <c r="E466" s="424">
        <f>SUM(E460:E465)</f>
        <v>23.7</v>
      </c>
      <c r="F466" s="424">
        <f>SUM(F460:F465)</f>
        <v>10</v>
      </c>
      <c r="G466" s="424">
        <f>SUM(G460:G465)</f>
        <v>61.599999999999994</v>
      </c>
      <c r="H466" s="58"/>
    </row>
    <row r="467" spans="1:8" s="3" customFormat="1" ht="14.25" customHeight="1">
      <c r="A467" s="206"/>
      <c r="B467" s="206"/>
      <c r="C467" s="193"/>
      <c r="D467" s="201"/>
      <c r="E467" s="201"/>
      <c r="F467" s="201"/>
      <c r="G467" s="201"/>
      <c r="H467" s="58"/>
    </row>
    <row r="468" spans="1:8" s="3" customFormat="1" ht="14.25" customHeight="1">
      <c r="A468" s="206"/>
      <c r="B468" s="206"/>
      <c r="C468" s="193"/>
      <c r="D468" s="201"/>
      <c r="E468" s="201"/>
      <c r="F468" s="201"/>
      <c r="G468" s="201"/>
      <c r="H468" s="58"/>
    </row>
    <row r="469" spans="1:8" s="3" customFormat="1" ht="14.25" customHeight="1">
      <c r="A469" s="206"/>
      <c r="B469" s="206"/>
      <c r="C469" s="193"/>
      <c r="D469" s="201"/>
      <c r="E469" s="201"/>
      <c r="F469" s="201"/>
      <c r="G469" s="201"/>
      <c r="H469" s="58"/>
    </row>
    <row r="470" spans="1:8" s="3" customFormat="1" ht="14.25" customHeight="1">
      <c r="A470" s="176"/>
      <c r="B470" s="239" t="s">
        <v>88</v>
      </c>
      <c r="C470" s="178"/>
      <c r="D470" s="180"/>
      <c r="E470" s="179"/>
      <c r="F470" s="179"/>
      <c r="G470" s="179"/>
      <c r="H470" s="58"/>
    </row>
    <row r="471" spans="1:8" s="3" customFormat="1" ht="14.25" customHeight="1">
      <c r="A471" s="257" t="s">
        <v>413</v>
      </c>
      <c r="B471" s="432" t="s">
        <v>467</v>
      </c>
      <c r="C471" s="180">
        <v>60</v>
      </c>
      <c r="D471" s="476">
        <v>7.2</v>
      </c>
      <c r="E471" s="467">
        <v>0</v>
      </c>
      <c r="F471" s="467">
        <v>0</v>
      </c>
      <c r="G471" s="468">
        <v>2.4</v>
      </c>
      <c r="H471" s="58"/>
    </row>
    <row r="472" spans="1:8" s="3" customFormat="1" ht="14.25" customHeight="1">
      <c r="A472" s="257" t="s">
        <v>117</v>
      </c>
      <c r="B472" s="432" t="s">
        <v>468</v>
      </c>
      <c r="C472" s="180">
        <v>213</v>
      </c>
      <c r="D472" s="182">
        <v>118.9</v>
      </c>
      <c r="E472" s="182">
        <v>9.17</v>
      </c>
      <c r="F472" s="182">
        <v>7.43</v>
      </c>
      <c r="G472" s="182">
        <v>16.5</v>
      </c>
      <c r="H472" s="58"/>
    </row>
    <row r="473" spans="1:12" s="3" customFormat="1" ht="14.25" customHeight="1">
      <c r="A473" s="207"/>
      <c r="B473" s="208" t="s">
        <v>260</v>
      </c>
      <c r="C473" s="400"/>
      <c r="D473" s="210"/>
      <c r="E473" s="210"/>
      <c r="F473" s="210"/>
      <c r="G473" s="210"/>
      <c r="H473" s="400">
        <v>25</v>
      </c>
      <c r="I473" s="210">
        <v>70</v>
      </c>
      <c r="J473" s="210">
        <v>6.8</v>
      </c>
      <c r="K473" s="210">
        <v>4.8</v>
      </c>
      <c r="L473" s="210">
        <v>0</v>
      </c>
    </row>
    <row r="474" spans="1:8" s="3" customFormat="1" ht="14.25" customHeight="1">
      <c r="A474" s="257" t="s">
        <v>47</v>
      </c>
      <c r="B474" s="432" t="s">
        <v>99</v>
      </c>
      <c r="C474" s="209" t="s">
        <v>156</v>
      </c>
      <c r="D474" s="210">
        <v>341</v>
      </c>
      <c r="E474" s="210">
        <v>13.8</v>
      </c>
      <c r="F474" s="210">
        <v>12.45</v>
      </c>
      <c r="G474" s="210">
        <v>36.05</v>
      </c>
      <c r="H474" s="58"/>
    </row>
    <row r="475" spans="1:8" s="3" customFormat="1" ht="14.25" customHeight="1">
      <c r="A475" s="257" t="s">
        <v>108</v>
      </c>
      <c r="B475" s="432" t="s">
        <v>469</v>
      </c>
      <c r="C475" s="180">
        <v>200</v>
      </c>
      <c r="D475" s="182">
        <v>144.6</v>
      </c>
      <c r="E475" s="182">
        <v>0.1</v>
      </c>
      <c r="F475" s="182">
        <v>0.1</v>
      </c>
      <c r="G475" s="182">
        <v>27.9</v>
      </c>
      <c r="H475" s="58"/>
    </row>
    <row r="476" spans="1:8" s="3" customFormat="1" ht="14.25" customHeight="1">
      <c r="A476" s="257" t="s">
        <v>178</v>
      </c>
      <c r="B476" s="432" t="s">
        <v>1</v>
      </c>
      <c r="C476" s="433">
        <v>30</v>
      </c>
      <c r="D476" s="182">
        <v>63</v>
      </c>
      <c r="E476" s="182">
        <v>1.8</v>
      </c>
      <c r="F476" s="182">
        <v>0.3</v>
      </c>
      <c r="G476" s="182">
        <v>12.9</v>
      </c>
      <c r="H476" s="58"/>
    </row>
    <row r="477" spans="1:8" s="3" customFormat="1" ht="14.25" customHeight="1">
      <c r="A477" s="257" t="s">
        <v>178</v>
      </c>
      <c r="B477" s="257" t="s">
        <v>90</v>
      </c>
      <c r="C477" s="433">
        <v>30</v>
      </c>
      <c r="D477" s="182">
        <v>57</v>
      </c>
      <c r="E477" s="182">
        <v>1.8</v>
      </c>
      <c r="F477" s="182">
        <v>0.3</v>
      </c>
      <c r="G477" s="182">
        <v>11.4</v>
      </c>
      <c r="H477" s="58"/>
    </row>
    <row r="478" spans="1:8" s="3" customFormat="1" ht="14.25" customHeight="1">
      <c r="A478" s="434"/>
      <c r="B478" s="434" t="s">
        <v>8</v>
      </c>
      <c r="C478" s="423">
        <f>SUM(C471:C477)</f>
        <v>533</v>
      </c>
      <c r="D478" s="424">
        <f>SUM(D471:D477)</f>
        <v>731.7</v>
      </c>
      <c r="E478" s="424">
        <f>SUM(E471:E477)</f>
        <v>26.67</v>
      </c>
      <c r="F478" s="424">
        <f>SUM(F471:F477)</f>
        <v>20.580000000000002</v>
      </c>
      <c r="G478" s="424">
        <f>SUM(G471:G477)</f>
        <v>107.15</v>
      </c>
      <c r="H478" s="58"/>
    </row>
    <row r="479" spans="1:8" s="3" customFormat="1" ht="14.25" customHeight="1">
      <c r="A479" s="245"/>
      <c r="B479" s="245"/>
      <c r="C479" s="251"/>
      <c r="D479" s="201"/>
      <c r="E479" s="201"/>
      <c r="F479" s="201"/>
      <c r="G479" s="201"/>
      <c r="H479" s="58"/>
    </row>
    <row r="480" spans="1:8" s="3" customFormat="1" ht="14.25" customHeight="1">
      <c r="A480" s="206"/>
      <c r="B480" s="206"/>
      <c r="C480" s="193"/>
      <c r="D480" s="201"/>
      <c r="E480" s="201"/>
      <c r="F480" s="201"/>
      <c r="G480" s="201"/>
      <c r="H480" s="58"/>
    </row>
    <row r="481" spans="1:8" s="3" customFormat="1" ht="14.25" customHeight="1">
      <c r="A481" s="206"/>
      <c r="B481" s="206"/>
      <c r="C481" s="193"/>
      <c r="D481" s="201"/>
      <c r="E481" s="201"/>
      <c r="F481" s="201"/>
      <c r="G481" s="201"/>
      <c r="H481" s="58"/>
    </row>
    <row r="482" spans="1:8" s="3" customFormat="1" ht="14.25" customHeight="1">
      <c r="A482" s="206"/>
      <c r="B482" s="206"/>
      <c r="C482" s="193"/>
      <c r="D482" s="201"/>
      <c r="E482" s="201"/>
      <c r="F482" s="201"/>
      <c r="G482" s="201"/>
      <c r="H482" s="58"/>
    </row>
    <row r="483" spans="1:8" s="3" customFormat="1" ht="14.25" customHeight="1">
      <c r="A483" s="206"/>
      <c r="B483" s="206"/>
      <c r="C483" s="193"/>
      <c r="D483" s="201"/>
      <c r="E483" s="201"/>
      <c r="F483" s="201"/>
      <c r="G483" s="201"/>
      <c r="H483" s="58"/>
    </row>
    <row r="484" spans="1:8" s="3" customFormat="1" ht="14.25" customHeight="1">
      <c r="A484" s="206"/>
      <c r="B484" s="206"/>
      <c r="C484" s="193"/>
      <c r="D484" s="201"/>
      <c r="E484" s="201"/>
      <c r="F484" s="201"/>
      <c r="G484" s="201"/>
      <c r="H484" s="58"/>
    </row>
    <row r="485" spans="1:8" s="3" customFormat="1" ht="14.25" customHeight="1">
      <c r="A485" s="206"/>
      <c r="B485" s="206"/>
      <c r="C485" s="193"/>
      <c r="D485" s="201"/>
      <c r="E485" s="201"/>
      <c r="F485" s="201"/>
      <c r="G485" s="201"/>
      <c r="H485" s="58"/>
    </row>
    <row r="486" spans="1:8" s="3" customFormat="1" ht="14.25" customHeight="1">
      <c r="A486" s="206"/>
      <c r="B486" s="206"/>
      <c r="C486" s="193"/>
      <c r="D486" s="201"/>
      <c r="E486" s="201"/>
      <c r="F486" s="201"/>
      <c r="G486" s="201"/>
      <c r="H486" s="58"/>
    </row>
    <row r="487" spans="1:8" s="3" customFormat="1" ht="14.25" customHeight="1">
      <c r="A487" s="206"/>
      <c r="B487" s="206"/>
      <c r="C487" s="193"/>
      <c r="D487" s="201"/>
      <c r="E487" s="201"/>
      <c r="F487" s="201"/>
      <c r="G487" s="201"/>
      <c r="H487" s="58"/>
    </row>
    <row r="488" spans="1:8" s="3" customFormat="1" ht="14.25" customHeight="1">
      <c r="A488" s="206"/>
      <c r="B488" s="206"/>
      <c r="C488" s="193"/>
      <c r="D488" s="201"/>
      <c r="E488" s="201"/>
      <c r="F488" s="201"/>
      <c r="G488" s="201"/>
      <c r="H488" s="58"/>
    </row>
    <row r="489" spans="1:8" s="3" customFormat="1" ht="14.25" customHeight="1">
      <c r="A489" s="206"/>
      <c r="B489" s="206"/>
      <c r="C489" s="193"/>
      <c r="D489" s="201"/>
      <c r="E489" s="201"/>
      <c r="F489" s="201"/>
      <c r="G489" s="201"/>
      <c r="H489" s="58"/>
    </row>
    <row r="490" spans="1:8" s="3" customFormat="1" ht="14.25" customHeight="1">
      <c r="A490" s="206"/>
      <c r="B490" s="206"/>
      <c r="C490" s="193"/>
      <c r="D490" s="201"/>
      <c r="E490" s="201"/>
      <c r="F490" s="201"/>
      <c r="G490" s="201"/>
      <c r="H490" s="58"/>
    </row>
    <row r="491" spans="1:8" s="3" customFormat="1" ht="14.25" customHeight="1">
      <c r="A491" s="206"/>
      <c r="B491" s="206"/>
      <c r="C491" s="193"/>
      <c r="D491" s="201"/>
      <c r="E491" s="201"/>
      <c r="F491" s="201"/>
      <c r="G491" s="201"/>
      <c r="H491" s="58"/>
    </row>
    <row r="492" spans="1:8" s="3" customFormat="1" ht="14.25" customHeight="1">
      <c r="A492" s="206"/>
      <c r="B492" s="206"/>
      <c r="C492" s="193"/>
      <c r="D492" s="201"/>
      <c r="E492" s="201"/>
      <c r="F492" s="201"/>
      <c r="G492" s="201"/>
      <c r="H492" s="58"/>
    </row>
    <row r="493" spans="1:8" s="3" customFormat="1" ht="14.25" customHeight="1">
      <c r="A493" s="206"/>
      <c r="B493" s="206"/>
      <c r="C493" s="193"/>
      <c r="D493" s="201"/>
      <c r="E493" s="201"/>
      <c r="F493" s="201"/>
      <c r="G493" s="201"/>
      <c r="H493" s="58"/>
    </row>
    <row r="494" spans="1:8" s="3" customFormat="1" ht="14.25" customHeight="1">
      <c r="A494" s="206"/>
      <c r="B494" s="206"/>
      <c r="C494" s="193"/>
      <c r="D494" s="201"/>
      <c r="E494" s="201"/>
      <c r="F494" s="201"/>
      <c r="G494" s="201"/>
      <c r="H494" s="58"/>
    </row>
    <row r="495" spans="1:8" s="3" customFormat="1" ht="14.25" customHeight="1">
      <c r="A495" s="206"/>
      <c r="B495" s="206"/>
      <c r="C495" s="193"/>
      <c r="D495" s="201"/>
      <c r="E495" s="201"/>
      <c r="F495" s="201"/>
      <c r="G495" s="201"/>
      <c r="H495" s="58"/>
    </row>
    <row r="496" spans="1:8" s="3" customFormat="1" ht="14.25" customHeight="1">
      <c r="A496" s="206"/>
      <c r="B496" s="206"/>
      <c r="C496" s="193"/>
      <c r="D496" s="201"/>
      <c r="E496" s="201"/>
      <c r="F496" s="201"/>
      <c r="G496" s="201"/>
      <c r="H496" s="58"/>
    </row>
    <row r="497" spans="1:8" s="3" customFormat="1" ht="14.25" customHeight="1">
      <c r="A497" s="206"/>
      <c r="B497" s="206"/>
      <c r="C497" s="193"/>
      <c r="D497" s="201"/>
      <c r="E497" s="201"/>
      <c r="F497" s="201"/>
      <c r="G497" s="201"/>
      <c r="H497" s="58"/>
    </row>
    <row r="498" spans="1:8" s="3" customFormat="1" ht="14.25" customHeight="1">
      <c r="A498" s="206"/>
      <c r="B498" s="206"/>
      <c r="C498" s="193"/>
      <c r="D498" s="201"/>
      <c r="E498" s="201"/>
      <c r="F498" s="201"/>
      <c r="G498" s="201"/>
      <c r="H498" s="58"/>
    </row>
    <row r="499" spans="1:8" s="3" customFormat="1" ht="14.25" customHeight="1">
      <c r="A499" s="206"/>
      <c r="B499" s="206"/>
      <c r="C499" s="193"/>
      <c r="D499" s="201"/>
      <c r="E499" s="201"/>
      <c r="F499" s="201"/>
      <c r="G499" s="201"/>
      <c r="H499" s="58"/>
    </row>
    <row r="500" spans="1:8" s="3" customFormat="1" ht="14.25" customHeight="1">
      <c r="A500" s="206"/>
      <c r="B500" s="206"/>
      <c r="C500" s="193"/>
      <c r="D500" s="201"/>
      <c r="E500" s="201"/>
      <c r="F500" s="201"/>
      <c r="G500" s="201"/>
      <c r="H500" s="58"/>
    </row>
    <row r="501" spans="1:8" s="3" customFormat="1" ht="14.25" customHeight="1">
      <c r="A501" s="206"/>
      <c r="B501" s="206"/>
      <c r="C501" s="193"/>
      <c r="D501" s="201"/>
      <c r="E501" s="201"/>
      <c r="F501" s="201"/>
      <c r="G501" s="201"/>
      <c r="H501" s="58"/>
    </row>
    <row r="502" spans="1:8" s="3" customFormat="1" ht="14.25" customHeight="1">
      <c r="A502" s="197"/>
      <c r="B502" s="197" t="s">
        <v>58</v>
      </c>
      <c r="C502" s="198"/>
      <c r="D502" s="199"/>
      <c r="E502" s="199"/>
      <c r="F502" s="199"/>
      <c r="G502" s="199"/>
      <c r="H502" s="58"/>
    </row>
    <row r="503" spans="1:8" s="3" customFormat="1" ht="14.25" customHeight="1">
      <c r="A503" s="197"/>
      <c r="B503" s="197" t="s">
        <v>59</v>
      </c>
      <c r="C503" s="198"/>
      <c r="D503" s="220"/>
      <c r="E503" s="220"/>
      <c r="F503" s="220"/>
      <c r="G503" s="220"/>
      <c r="H503" s="58"/>
    </row>
    <row r="504" spans="1:8" s="3" customFormat="1" ht="14.25" customHeight="1" thickBot="1">
      <c r="A504" s="197"/>
      <c r="B504" s="200" t="s">
        <v>345</v>
      </c>
      <c r="C504" s="198"/>
      <c r="D504" s="199"/>
      <c r="E504" s="199"/>
      <c r="F504" s="199"/>
      <c r="G504" s="199"/>
      <c r="H504" s="78"/>
    </row>
    <row r="505" spans="1:8" s="3" customFormat="1" ht="14.25" customHeight="1">
      <c r="A505" s="527" t="s">
        <v>22</v>
      </c>
      <c r="B505" s="494" t="s">
        <v>23</v>
      </c>
      <c r="C505" s="496" t="s">
        <v>24</v>
      </c>
      <c r="D505" s="507" t="s">
        <v>26</v>
      </c>
      <c r="E505" s="500" t="s">
        <v>25</v>
      </c>
      <c r="F505" s="501"/>
      <c r="G505" s="502"/>
      <c r="H505" s="57"/>
    </row>
    <row r="506" spans="1:8" s="3" customFormat="1" ht="14.25" customHeight="1" thickBot="1">
      <c r="A506" s="528"/>
      <c r="B506" s="495"/>
      <c r="C506" s="497"/>
      <c r="D506" s="508"/>
      <c r="E506" s="390" t="s">
        <v>27</v>
      </c>
      <c r="F506" s="390" t="s">
        <v>28</v>
      </c>
      <c r="G506" s="391" t="s">
        <v>29</v>
      </c>
      <c r="H506" s="79"/>
    </row>
    <row r="507" spans="1:8" s="3" customFormat="1" ht="14.25" customHeight="1" thickBot="1">
      <c r="A507" s="415">
        <v>1</v>
      </c>
      <c r="B507" s="416">
        <v>2</v>
      </c>
      <c r="C507" s="237">
        <v>3</v>
      </c>
      <c r="D507" s="238">
        <v>7</v>
      </c>
      <c r="E507" s="237">
        <v>4</v>
      </c>
      <c r="F507" s="237">
        <v>5</v>
      </c>
      <c r="G507" s="237">
        <v>6</v>
      </c>
      <c r="H507" s="79"/>
    </row>
    <row r="508" spans="1:8" s="3" customFormat="1" ht="14.25" customHeight="1">
      <c r="A508" s="172"/>
      <c r="B508" s="172" t="s">
        <v>60</v>
      </c>
      <c r="C508" s="174"/>
      <c r="D508" s="175"/>
      <c r="E508" s="175"/>
      <c r="F508" s="175"/>
      <c r="G508" s="175"/>
      <c r="H508" s="79"/>
    </row>
    <row r="509" spans="1:8" s="3" customFormat="1" ht="14.25" customHeight="1">
      <c r="A509" s="176"/>
      <c r="B509" s="239" t="s">
        <v>10</v>
      </c>
      <c r="C509" s="178"/>
      <c r="D509" s="180"/>
      <c r="E509" s="179"/>
      <c r="F509" s="179"/>
      <c r="G509" s="179"/>
      <c r="H509" s="57"/>
    </row>
    <row r="510" spans="1:8" s="3" customFormat="1" ht="14.25" customHeight="1">
      <c r="A510" s="195" t="s">
        <v>332</v>
      </c>
      <c r="B510" s="181" t="s">
        <v>337</v>
      </c>
      <c r="C510" s="178">
        <v>80</v>
      </c>
      <c r="D510" s="440">
        <v>159</v>
      </c>
      <c r="E510" s="440">
        <v>2.6</v>
      </c>
      <c r="F510" s="440">
        <v>6.26</v>
      </c>
      <c r="G510" s="440">
        <v>21.96</v>
      </c>
      <c r="H510" s="58"/>
    </row>
    <row r="511" spans="1:8" s="3" customFormat="1" ht="14.25" customHeight="1">
      <c r="A511" s="257" t="s">
        <v>61</v>
      </c>
      <c r="B511" s="422" t="s">
        <v>380</v>
      </c>
      <c r="C511" s="178" t="s">
        <v>347</v>
      </c>
      <c r="D511" s="182">
        <v>221.5</v>
      </c>
      <c r="E511" s="184">
        <v>5.1</v>
      </c>
      <c r="F511" s="182">
        <v>8</v>
      </c>
      <c r="G511" s="185">
        <v>32</v>
      </c>
      <c r="H511" s="79"/>
    </row>
    <row r="512" spans="1:8" s="3" customFormat="1" ht="14.25" customHeight="1">
      <c r="A512" s="257" t="s">
        <v>174</v>
      </c>
      <c r="B512" s="181" t="s">
        <v>175</v>
      </c>
      <c r="C512" s="178">
        <v>30</v>
      </c>
      <c r="D512" s="182">
        <v>107.5</v>
      </c>
      <c r="E512" s="182">
        <v>7</v>
      </c>
      <c r="F512" s="182">
        <v>8.8</v>
      </c>
      <c r="G512" s="182">
        <v>0</v>
      </c>
      <c r="H512" s="79"/>
    </row>
    <row r="513" spans="1:12" s="3" customFormat="1" ht="14.25" customHeight="1">
      <c r="A513" s="257" t="s">
        <v>178</v>
      </c>
      <c r="B513" s="181" t="s">
        <v>472</v>
      </c>
      <c r="C513" s="178">
        <v>200</v>
      </c>
      <c r="D513" s="182">
        <v>115.2</v>
      </c>
      <c r="E513" s="182">
        <v>7.2</v>
      </c>
      <c r="F513" s="182">
        <v>6.4</v>
      </c>
      <c r="G513" s="182">
        <v>12</v>
      </c>
      <c r="H513" s="178">
        <v>200</v>
      </c>
      <c r="I513" s="182">
        <v>115.2</v>
      </c>
      <c r="J513" s="182">
        <v>7.2</v>
      </c>
      <c r="K513" s="182">
        <v>6.4</v>
      </c>
      <c r="L513" s="182">
        <v>12</v>
      </c>
    </row>
    <row r="514" spans="1:8" s="3" customFormat="1" ht="14.25" customHeight="1">
      <c r="A514" s="207" t="s">
        <v>193</v>
      </c>
      <c r="B514" s="208" t="s">
        <v>194</v>
      </c>
      <c r="C514" s="209">
        <v>200</v>
      </c>
      <c r="D514" s="210">
        <v>91.2</v>
      </c>
      <c r="E514" s="401">
        <v>3.8</v>
      </c>
      <c r="F514" s="401">
        <v>3.5</v>
      </c>
      <c r="G514" s="401">
        <v>11.1</v>
      </c>
      <c r="H514" s="368"/>
    </row>
    <row r="515" spans="1:8" s="3" customFormat="1" ht="14.25" customHeight="1">
      <c r="A515" s="239"/>
      <c r="B515" s="239" t="s">
        <v>8</v>
      </c>
      <c r="C515" s="423">
        <v>640</v>
      </c>
      <c r="D515" s="424">
        <f>SUM(D510:D514)</f>
        <v>694.4000000000001</v>
      </c>
      <c r="E515" s="424">
        <f>SUM(E510:E514)</f>
        <v>25.7</v>
      </c>
      <c r="F515" s="424">
        <f>SUM(F510:F514)</f>
        <v>32.96</v>
      </c>
      <c r="G515" s="424">
        <f>SUM(G510:G514)</f>
        <v>77.06</v>
      </c>
      <c r="H515" s="57"/>
    </row>
    <row r="516" spans="1:8" s="3" customFormat="1" ht="14.25" customHeight="1">
      <c r="A516" s="216"/>
      <c r="B516" s="216"/>
      <c r="C516" s="189"/>
      <c r="D516" s="191"/>
      <c r="E516" s="190"/>
      <c r="F516" s="191"/>
      <c r="G516" s="190"/>
      <c r="H516" s="57"/>
    </row>
    <row r="517" spans="1:8" s="3" customFormat="1" ht="14.25" customHeight="1">
      <c r="A517" s="216"/>
      <c r="B517" s="216"/>
      <c r="C517" s="189"/>
      <c r="D517" s="191"/>
      <c r="E517" s="190"/>
      <c r="F517" s="191"/>
      <c r="G517" s="190"/>
      <c r="H517" s="79"/>
    </row>
    <row r="518" spans="1:8" s="3" customFormat="1" ht="14.25" customHeight="1">
      <c r="A518" s="216"/>
      <c r="B518" s="216"/>
      <c r="C518" s="189"/>
      <c r="D518" s="191"/>
      <c r="E518" s="190"/>
      <c r="F518" s="191"/>
      <c r="G518" s="190"/>
      <c r="H518" s="79"/>
    </row>
    <row r="519" spans="1:8" s="3" customFormat="1" ht="14.25" customHeight="1">
      <c r="A519" s="176"/>
      <c r="B519" s="239" t="s">
        <v>88</v>
      </c>
      <c r="C519" s="178"/>
      <c r="D519" s="180"/>
      <c r="E519" s="179"/>
      <c r="F519" s="179"/>
      <c r="G519" s="179"/>
      <c r="H519" s="79"/>
    </row>
    <row r="520" spans="1:8" s="3" customFormat="1" ht="14.25" customHeight="1">
      <c r="A520" s="257" t="s">
        <v>94</v>
      </c>
      <c r="B520" s="202" t="s">
        <v>93</v>
      </c>
      <c r="C520" s="178">
        <v>60</v>
      </c>
      <c r="D520" s="182">
        <v>67.62</v>
      </c>
      <c r="E520" s="182">
        <v>1.62</v>
      </c>
      <c r="F520" s="182">
        <v>4.2</v>
      </c>
      <c r="G520" s="182">
        <v>5.73</v>
      </c>
      <c r="H520" s="79"/>
    </row>
    <row r="521" spans="1:8" s="3" customFormat="1" ht="14.25" customHeight="1">
      <c r="A521" s="257" t="s">
        <v>381</v>
      </c>
      <c r="B521" s="181" t="s">
        <v>478</v>
      </c>
      <c r="C521" s="178">
        <v>213</v>
      </c>
      <c r="D521" s="210">
        <v>83</v>
      </c>
      <c r="E521" s="210">
        <v>1.44</v>
      </c>
      <c r="F521" s="210">
        <v>3.9</v>
      </c>
      <c r="G521" s="210">
        <v>8.7</v>
      </c>
      <c r="H521" s="79"/>
    </row>
    <row r="522" spans="1:8" s="3" customFormat="1" ht="14.25" customHeight="1">
      <c r="A522" s="257"/>
      <c r="B522" s="208" t="s">
        <v>245</v>
      </c>
      <c r="C522" s="400"/>
      <c r="D522" s="210"/>
      <c r="E522" s="210"/>
      <c r="F522" s="210"/>
      <c r="G522" s="210"/>
      <c r="H522" s="79"/>
    </row>
    <row r="523" spans="1:8" s="3" customFormat="1" ht="14.25" customHeight="1">
      <c r="A523" s="195" t="s">
        <v>445</v>
      </c>
      <c r="B523" s="181" t="s">
        <v>383</v>
      </c>
      <c r="C523" s="178">
        <v>90</v>
      </c>
      <c r="D523" s="182">
        <v>127.1</v>
      </c>
      <c r="E523" s="182">
        <v>14.4</v>
      </c>
      <c r="F523" s="182">
        <v>3.3</v>
      </c>
      <c r="G523" s="182">
        <v>10.1</v>
      </c>
      <c r="H523" s="79"/>
    </row>
    <row r="524" spans="1:8" s="3" customFormat="1" ht="14.25" customHeight="1">
      <c r="A524" s="257" t="s">
        <v>439</v>
      </c>
      <c r="B524" s="181" t="s">
        <v>458</v>
      </c>
      <c r="C524" s="178">
        <v>150</v>
      </c>
      <c r="D524" s="182">
        <v>238.9</v>
      </c>
      <c r="E524" s="182">
        <v>8.2</v>
      </c>
      <c r="F524" s="182">
        <v>6.9</v>
      </c>
      <c r="G524" s="182">
        <v>35.9</v>
      </c>
      <c r="H524" s="79"/>
    </row>
    <row r="525" spans="1:8" s="3" customFormat="1" ht="14.25" customHeight="1">
      <c r="A525" s="257" t="s">
        <v>92</v>
      </c>
      <c r="B525" s="181" t="s">
        <v>384</v>
      </c>
      <c r="C525" s="178">
        <v>200</v>
      </c>
      <c r="D525" s="182">
        <v>114.6</v>
      </c>
      <c r="E525" s="182">
        <v>0.1</v>
      </c>
      <c r="F525" s="182">
        <v>0.1</v>
      </c>
      <c r="G525" s="182">
        <v>27.9</v>
      </c>
      <c r="H525" s="79"/>
    </row>
    <row r="526" spans="1:8" s="3" customFormat="1" ht="14.25" customHeight="1">
      <c r="A526" s="257"/>
      <c r="B526" s="181"/>
      <c r="C526" s="196"/>
      <c r="D526" s="182"/>
      <c r="E526" s="184"/>
      <c r="F526" s="182"/>
      <c r="G526" s="184"/>
      <c r="H526" s="79"/>
    </row>
    <row r="527" spans="1:8" s="3" customFormat="1" ht="14.25" customHeight="1">
      <c r="A527" s="257" t="s">
        <v>178</v>
      </c>
      <c r="B527" s="257" t="s">
        <v>90</v>
      </c>
      <c r="C527" s="196">
        <v>30</v>
      </c>
      <c r="D527" s="182">
        <v>57</v>
      </c>
      <c r="E527" s="182">
        <v>1.8</v>
      </c>
      <c r="F527" s="182">
        <v>0.3</v>
      </c>
      <c r="G527" s="182">
        <v>11.4</v>
      </c>
      <c r="H527" s="79"/>
    </row>
    <row r="528" spans="1:8" s="3" customFormat="1" ht="14.25" customHeight="1">
      <c r="A528" s="239"/>
      <c r="B528" s="239" t="s">
        <v>8</v>
      </c>
      <c r="C528" s="423">
        <f>SUM(C520:C527)</f>
        <v>743</v>
      </c>
      <c r="D528" s="424">
        <f>SUM(D520:D527)</f>
        <v>688.22</v>
      </c>
      <c r="E528" s="424">
        <f>SUM(E520:E527)</f>
        <v>27.560000000000002</v>
      </c>
      <c r="F528" s="424">
        <f>SUM(F520:F527)</f>
        <v>18.7</v>
      </c>
      <c r="G528" s="424">
        <f>SUM(G520:G527)</f>
        <v>99.73</v>
      </c>
      <c r="H528" s="79"/>
    </row>
    <row r="529" spans="1:8" s="3" customFormat="1" ht="14.25" customHeight="1">
      <c r="A529" s="216"/>
      <c r="B529" s="216"/>
      <c r="C529" s="189"/>
      <c r="D529" s="191"/>
      <c r="E529" s="190"/>
      <c r="F529" s="191"/>
      <c r="G529" s="190"/>
      <c r="H529" s="79"/>
    </row>
    <row r="530" spans="1:8" s="3" customFormat="1" ht="14.25" customHeight="1">
      <c r="A530" s="216"/>
      <c r="B530" s="216"/>
      <c r="C530" s="189"/>
      <c r="D530" s="191"/>
      <c r="E530" s="190"/>
      <c r="F530" s="191"/>
      <c r="G530" s="190"/>
      <c r="H530" s="79"/>
    </row>
    <row r="531" spans="1:8" s="3" customFormat="1" ht="14.25" customHeight="1">
      <c r="A531" s="216"/>
      <c r="B531" s="216"/>
      <c r="C531" s="189"/>
      <c r="D531" s="191"/>
      <c r="E531" s="190"/>
      <c r="F531" s="191"/>
      <c r="G531" s="190"/>
      <c r="H531" s="79"/>
    </row>
    <row r="532" spans="1:8" s="3" customFormat="1" ht="14.25" customHeight="1">
      <c r="A532" s="216"/>
      <c r="B532" s="216"/>
      <c r="C532" s="189"/>
      <c r="D532" s="191"/>
      <c r="E532" s="190"/>
      <c r="F532" s="191"/>
      <c r="G532" s="190"/>
      <c r="H532" s="79"/>
    </row>
    <row r="533" spans="1:8" s="3" customFormat="1" ht="14.25" customHeight="1">
      <c r="A533" s="216"/>
      <c r="B533" s="216"/>
      <c r="C533" s="189"/>
      <c r="D533" s="191"/>
      <c r="E533" s="190"/>
      <c r="F533" s="191"/>
      <c r="G533" s="190"/>
      <c r="H533" s="79"/>
    </row>
    <row r="534" spans="1:8" s="3" customFormat="1" ht="14.25" customHeight="1">
      <c r="A534" s="216"/>
      <c r="B534" s="216"/>
      <c r="C534" s="189"/>
      <c r="D534" s="191"/>
      <c r="E534" s="190"/>
      <c r="F534" s="191"/>
      <c r="G534" s="190"/>
      <c r="H534" s="79"/>
    </row>
    <row r="535" spans="1:8" s="3" customFormat="1" ht="14.25" customHeight="1">
      <c r="A535" s="216"/>
      <c r="B535" s="216"/>
      <c r="C535" s="189"/>
      <c r="D535" s="191"/>
      <c r="E535" s="190"/>
      <c r="F535" s="191"/>
      <c r="G535" s="190"/>
      <c r="H535" s="79"/>
    </row>
    <row r="536" spans="1:8" s="3" customFormat="1" ht="14.25" customHeight="1">
      <c r="A536" s="216"/>
      <c r="B536" s="216"/>
      <c r="C536" s="189"/>
      <c r="D536" s="191"/>
      <c r="E536" s="190"/>
      <c r="F536" s="191"/>
      <c r="G536" s="190"/>
      <c r="H536" s="79"/>
    </row>
    <row r="537" spans="1:8" s="3" customFormat="1" ht="14.25" customHeight="1">
      <c r="A537" s="216"/>
      <c r="B537" s="216"/>
      <c r="C537" s="189"/>
      <c r="D537" s="191"/>
      <c r="E537" s="190"/>
      <c r="F537" s="191"/>
      <c r="G537" s="190"/>
      <c r="H537" s="79"/>
    </row>
    <row r="538" spans="1:8" s="3" customFormat="1" ht="14.25" customHeight="1">
      <c r="A538" s="216"/>
      <c r="B538" s="216"/>
      <c r="C538" s="189"/>
      <c r="D538" s="191"/>
      <c r="E538" s="190"/>
      <c r="F538" s="191"/>
      <c r="G538" s="190"/>
      <c r="H538" s="79"/>
    </row>
    <row r="539" spans="1:8" s="3" customFormat="1" ht="14.25" customHeight="1">
      <c r="A539" s="216"/>
      <c r="B539" s="216"/>
      <c r="C539" s="189"/>
      <c r="D539" s="191"/>
      <c r="E539" s="190"/>
      <c r="F539" s="191"/>
      <c r="G539" s="190"/>
      <c r="H539" s="79"/>
    </row>
    <row r="540" spans="1:8" s="3" customFormat="1" ht="14.25" customHeight="1">
      <c r="A540" s="216"/>
      <c r="B540" s="216"/>
      <c r="C540" s="189"/>
      <c r="D540" s="191"/>
      <c r="E540" s="190"/>
      <c r="F540" s="191"/>
      <c r="G540" s="190"/>
      <c r="H540" s="79"/>
    </row>
    <row r="541" spans="1:8" s="3" customFormat="1" ht="14.25" customHeight="1">
      <c r="A541" s="216"/>
      <c r="B541" s="216"/>
      <c r="C541" s="189"/>
      <c r="D541" s="191"/>
      <c r="E541" s="190"/>
      <c r="F541" s="191"/>
      <c r="G541" s="190"/>
      <c r="H541" s="79"/>
    </row>
    <row r="542" spans="1:8" s="3" customFormat="1" ht="14.25" customHeight="1">
      <c r="A542" s="216"/>
      <c r="B542" s="216"/>
      <c r="C542" s="189"/>
      <c r="D542" s="191"/>
      <c r="E542" s="190"/>
      <c r="F542" s="191"/>
      <c r="G542" s="190"/>
      <c r="H542" s="79"/>
    </row>
    <row r="543" spans="1:8" s="3" customFormat="1" ht="14.25" customHeight="1">
      <c r="A543" s="216"/>
      <c r="B543" s="216"/>
      <c r="C543" s="189"/>
      <c r="D543" s="191"/>
      <c r="E543" s="190"/>
      <c r="F543" s="191"/>
      <c r="G543" s="190"/>
      <c r="H543" s="79"/>
    </row>
    <row r="544" spans="1:8" s="3" customFormat="1" ht="14.25" customHeight="1">
      <c r="A544" s="216"/>
      <c r="B544" s="216"/>
      <c r="C544" s="189"/>
      <c r="D544" s="191"/>
      <c r="E544" s="190"/>
      <c r="F544" s="191"/>
      <c r="G544" s="190"/>
      <c r="H544" s="79"/>
    </row>
    <row r="545" spans="1:8" s="3" customFormat="1" ht="14.25" customHeight="1">
      <c r="A545" s="216"/>
      <c r="B545" s="216"/>
      <c r="C545" s="189"/>
      <c r="D545" s="191"/>
      <c r="E545" s="190"/>
      <c r="F545" s="191"/>
      <c r="G545" s="190"/>
      <c r="H545" s="79"/>
    </row>
    <row r="546" spans="1:8" s="3" customFormat="1" ht="14.25" customHeight="1">
      <c r="A546" s="216"/>
      <c r="B546" s="216"/>
      <c r="C546" s="189"/>
      <c r="D546" s="191"/>
      <c r="E546" s="190"/>
      <c r="F546" s="191"/>
      <c r="G546" s="190"/>
      <c r="H546" s="79"/>
    </row>
    <row r="547" spans="1:8" s="3" customFormat="1" ht="14.25" customHeight="1">
      <c r="A547" s="216"/>
      <c r="B547" s="216"/>
      <c r="C547" s="189"/>
      <c r="D547" s="191"/>
      <c r="E547" s="190"/>
      <c r="F547" s="191"/>
      <c r="G547" s="190"/>
      <c r="H547" s="79"/>
    </row>
    <row r="548" spans="1:8" s="3" customFormat="1" ht="14.25" customHeight="1">
      <c r="A548" s="216"/>
      <c r="B548" s="216"/>
      <c r="C548" s="189"/>
      <c r="D548" s="191"/>
      <c r="E548" s="190"/>
      <c r="F548" s="191"/>
      <c r="G548" s="190"/>
      <c r="H548" s="79"/>
    </row>
    <row r="549" spans="1:8" s="3" customFormat="1" ht="14.25" customHeight="1">
      <c r="A549" s="216"/>
      <c r="B549" s="216"/>
      <c r="C549" s="189"/>
      <c r="D549" s="191"/>
      <c r="E549" s="190"/>
      <c r="F549" s="191"/>
      <c r="G549" s="190"/>
      <c r="H549" s="79"/>
    </row>
    <row r="550" spans="1:8" s="3" customFormat="1" ht="14.25" customHeight="1">
      <c r="A550" s="216"/>
      <c r="B550" s="216"/>
      <c r="C550" s="189"/>
      <c r="D550" s="191"/>
      <c r="E550" s="190"/>
      <c r="F550" s="191"/>
      <c r="G550" s="190"/>
      <c r="H550" s="79"/>
    </row>
    <row r="551" spans="1:8" s="3" customFormat="1" ht="14.25" customHeight="1">
      <c r="A551" s="216"/>
      <c r="B551" s="216"/>
      <c r="C551" s="189"/>
      <c r="D551" s="191"/>
      <c r="E551" s="190"/>
      <c r="F551" s="191"/>
      <c r="G551" s="190"/>
      <c r="H551" s="57"/>
    </row>
    <row r="552" spans="1:8" s="3" customFormat="1" ht="14.25" customHeight="1">
      <c r="A552" s="197"/>
      <c r="B552" s="197" t="s">
        <v>58</v>
      </c>
      <c r="C552" s="198"/>
      <c r="D552" s="199"/>
      <c r="E552" s="199"/>
      <c r="F552" s="199"/>
      <c r="G552" s="199"/>
      <c r="H552" s="79"/>
    </row>
    <row r="553" spans="1:8" s="3" customFormat="1" ht="14.25" customHeight="1">
      <c r="A553" s="197"/>
      <c r="B553" s="197" t="s">
        <v>63</v>
      </c>
      <c r="C553" s="198"/>
      <c r="D553" s="199"/>
      <c r="E553" s="199"/>
      <c r="F553" s="199"/>
      <c r="G553" s="199"/>
      <c r="H553" s="79"/>
    </row>
    <row r="554" spans="1:8" s="3" customFormat="1" ht="14.25" customHeight="1" thickBot="1">
      <c r="A554" s="197"/>
      <c r="B554" s="200" t="s">
        <v>345</v>
      </c>
      <c r="C554" s="198"/>
      <c r="D554" s="199"/>
      <c r="E554" s="199"/>
      <c r="F554" s="199"/>
      <c r="G554" s="199"/>
      <c r="H554" s="81"/>
    </row>
    <row r="555" spans="1:8" s="3" customFormat="1" ht="14.25" customHeight="1">
      <c r="A555" s="218" t="s">
        <v>22</v>
      </c>
      <c r="B555" s="494" t="s">
        <v>23</v>
      </c>
      <c r="C555" s="496" t="s">
        <v>24</v>
      </c>
      <c r="D555" s="507" t="s">
        <v>26</v>
      </c>
      <c r="E555" s="500" t="s">
        <v>25</v>
      </c>
      <c r="F555" s="501"/>
      <c r="G555" s="502"/>
      <c r="H555" s="87"/>
    </row>
    <row r="556" spans="1:8" s="3" customFormat="1" ht="14.25" customHeight="1" thickBot="1">
      <c r="A556" s="219"/>
      <c r="B556" s="495"/>
      <c r="C556" s="497"/>
      <c r="D556" s="508"/>
      <c r="E556" s="390" t="s">
        <v>27</v>
      </c>
      <c r="F556" s="390" t="s">
        <v>28</v>
      </c>
      <c r="G556" s="391" t="s">
        <v>29</v>
      </c>
      <c r="H556" s="79"/>
    </row>
    <row r="557" spans="1:8" s="3" customFormat="1" ht="14.25" customHeight="1" thickBot="1">
      <c r="A557" s="415">
        <v>1</v>
      </c>
      <c r="B557" s="416">
        <v>2</v>
      </c>
      <c r="C557" s="237">
        <v>3</v>
      </c>
      <c r="D557" s="238">
        <v>7</v>
      </c>
      <c r="E557" s="237">
        <v>4</v>
      </c>
      <c r="F557" s="237">
        <v>5</v>
      </c>
      <c r="G557" s="237">
        <v>6</v>
      </c>
      <c r="H557" s="84"/>
    </row>
    <row r="558" spans="1:8" s="3" customFormat="1" ht="14.25" customHeight="1">
      <c r="A558" s="172"/>
      <c r="B558" s="172" t="s">
        <v>64</v>
      </c>
      <c r="C558" s="174"/>
      <c r="D558" s="175"/>
      <c r="E558" s="175"/>
      <c r="F558" s="175"/>
      <c r="G558" s="175"/>
      <c r="H558" s="81"/>
    </row>
    <row r="559" spans="1:8" s="3" customFormat="1" ht="14.25" customHeight="1">
      <c r="A559" s="176"/>
      <c r="B559" s="239" t="s">
        <v>10</v>
      </c>
      <c r="C559" s="178"/>
      <c r="D559" s="180"/>
      <c r="E559" s="179"/>
      <c r="F559" s="179"/>
      <c r="G559" s="179"/>
      <c r="H559" s="85"/>
    </row>
    <row r="560" spans="1:8" s="3" customFormat="1" ht="14.25" customHeight="1">
      <c r="A560" s="257" t="s">
        <v>250</v>
      </c>
      <c r="B560" s="181" t="s">
        <v>385</v>
      </c>
      <c r="C560" s="178">
        <v>100</v>
      </c>
      <c r="D560" s="182">
        <v>72</v>
      </c>
      <c r="E560" s="182">
        <v>0.6</v>
      </c>
      <c r="F560" s="182">
        <v>0.6</v>
      </c>
      <c r="G560" s="182">
        <v>15.4</v>
      </c>
      <c r="H560" s="81"/>
    </row>
    <row r="561" spans="1:8" s="3" customFormat="1" ht="14.25" customHeight="1">
      <c r="A561" s="257" t="s">
        <v>386</v>
      </c>
      <c r="B561" s="181" t="s">
        <v>51</v>
      </c>
      <c r="C561" s="178" t="s">
        <v>387</v>
      </c>
      <c r="D561" s="182">
        <v>56.6</v>
      </c>
      <c r="E561" s="182">
        <v>4.8</v>
      </c>
      <c r="F561" s="182">
        <v>4</v>
      </c>
      <c r="G561" s="182">
        <v>0.3</v>
      </c>
      <c r="H561" s="85"/>
    </row>
    <row r="562" spans="1:8" s="3" customFormat="1" ht="14.25" customHeight="1">
      <c r="A562" s="195" t="s">
        <v>65</v>
      </c>
      <c r="B562" s="181" t="s">
        <v>215</v>
      </c>
      <c r="C562" s="178">
        <v>200</v>
      </c>
      <c r="D562" s="182">
        <v>280.8</v>
      </c>
      <c r="E562" s="182">
        <v>10.53</v>
      </c>
      <c r="F562" s="182">
        <v>9.6</v>
      </c>
      <c r="G562" s="182">
        <v>38.13</v>
      </c>
      <c r="H562" s="320"/>
    </row>
    <row r="563" spans="1:8" s="3" customFormat="1" ht="14.25" customHeight="1">
      <c r="A563" s="257" t="s">
        <v>184</v>
      </c>
      <c r="B563" s="181" t="s">
        <v>214</v>
      </c>
      <c r="C563" s="178">
        <v>200</v>
      </c>
      <c r="D563" s="182">
        <v>26.8</v>
      </c>
      <c r="E563" s="184">
        <v>0.2</v>
      </c>
      <c r="F563" s="184">
        <v>0</v>
      </c>
      <c r="G563" s="182">
        <v>6.5</v>
      </c>
      <c r="H563" s="284"/>
    </row>
    <row r="564" spans="1:8" s="3" customFormat="1" ht="14.25" customHeight="1">
      <c r="A564" s="257" t="s">
        <v>178</v>
      </c>
      <c r="B564" s="181" t="s">
        <v>1</v>
      </c>
      <c r="C564" s="196">
        <v>30</v>
      </c>
      <c r="D564" s="182">
        <v>63</v>
      </c>
      <c r="E564" s="184">
        <v>1.8</v>
      </c>
      <c r="F564" s="182">
        <v>0.3</v>
      </c>
      <c r="G564" s="184">
        <v>12.9</v>
      </c>
      <c r="H564" s="58"/>
    </row>
    <row r="565" spans="1:8" s="3" customFormat="1" ht="14.25" customHeight="1">
      <c r="A565" s="239"/>
      <c r="B565" s="239" t="s">
        <v>8</v>
      </c>
      <c r="C565" s="423">
        <v>533</v>
      </c>
      <c r="D565" s="424">
        <f>SUM(D560:D564)</f>
        <v>499.2</v>
      </c>
      <c r="E565" s="424">
        <f>SUM(E560:E564)</f>
        <v>17.93</v>
      </c>
      <c r="F565" s="424">
        <f>SUM(F560:F564)</f>
        <v>14.5</v>
      </c>
      <c r="G565" s="424">
        <f>SUM(G560:G564)</f>
        <v>73.23</v>
      </c>
      <c r="H565" s="58"/>
    </row>
    <row r="566" spans="1:8" s="3" customFormat="1" ht="14.25" customHeight="1">
      <c r="A566" s="426"/>
      <c r="B566" s="216"/>
      <c r="C566" s="226"/>
      <c r="D566" s="205"/>
      <c r="E566" s="205"/>
      <c r="F566" s="205"/>
      <c r="G566" s="205"/>
      <c r="H566" s="58"/>
    </row>
    <row r="567" spans="1:8" s="3" customFormat="1" ht="14.25" customHeight="1">
      <c r="A567" s="426"/>
      <c r="B567" s="216"/>
      <c r="C567" s="226"/>
      <c r="D567" s="205"/>
      <c r="E567" s="205"/>
      <c r="F567" s="205"/>
      <c r="G567" s="205"/>
      <c r="H567" s="58"/>
    </row>
    <row r="568" spans="1:8" s="3" customFormat="1" ht="14.25" customHeight="1">
      <c r="A568" s="426"/>
      <c r="B568" s="216"/>
      <c r="C568" s="226"/>
      <c r="D568" s="205"/>
      <c r="E568" s="205"/>
      <c r="F568" s="205"/>
      <c r="G568" s="205"/>
      <c r="H568" s="58"/>
    </row>
    <row r="569" spans="1:8" s="3" customFormat="1" ht="14.25" customHeight="1">
      <c r="A569" s="176"/>
      <c r="B569" s="239" t="s">
        <v>88</v>
      </c>
      <c r="C569" s="178"/>
      <c r="D569" s="180"/>
      <c r="E569" s="179"/>
      <c r="F569" s="179"/>
      <c r="G569" s="179"/>
      <c r="H569" s="58"/>
    </row>
    <row r="570" spans="1:8" s="3" customFormat="1" ht="14.25" customHeight="1">
      <c r="A570" s="257" t="s">
        <v>413</v>
      </c>
      <c r="B570" s="417" t="s">
        <v>161</v>
      </c>
      <c r="C570" s="196">
        <v>60</v>
      </c>
      <c r="D570" s="418">
        <v>34.8</v>
      </c>
      <c r="E570" s="418">
        <v>0.54</v>
      </c>
      <c r="F570" s="418">
        <v>0.36</v>
      </c>
      <c r="G570" s="418">
        <v>5.94</v>
      </c>
      <c r="H570" s="58"/>
    </row>
    <row r="571" spans="1:8" s="3" customFormat="1" ht="14.25" customHeight="1">
      <c r="A571" s="257" t="s">
        <v>304</v>
      </c>
      <c r="B571" s="181" t="s">
        <v>101</v>
      </c>
      <c r="C571" s="178" t="s">
        <v>356</v>
      </c>
      <c r="D571" s="182">
        <v>129</v>
      </c>
      <c r="E571" s="182">
        <v>8.64</v>
      </c>
      <c r="F571" s="182">
        <v>4.32</v>
      </c>
      <c r="G571" s="182">
        <v>13.92</v>
      </c>
      <c r="H571" s="58"/>
    </row>
    <row r="572" spans="1:8" s="3" customFormat="1" ht="14.25" customHeight="1">
      <c r="A572" s="425" t="s">
        <v>475</v>
      </c>
      <c r="B572" s="183" t="s">
        <v>312</v>
      </c>
      <c r="C572" s="178">
        <v>90</v>
      </c>
      <c r="D572" s="182">
        <v>226.3</v>
      </c>
      <c r="E572" s="182">
        <v>13.7</v>
      </c>
      <c r="F572" s="182">
        <v>13.6</v>
      </c>
      <c r="G572" s="182">
        <v>12.2</v>
      </c>
      <c r="H572" s="58"/>
    </row>
    <row r="573" spans="1:8" s="3" customFormat="1" ht="14.25" customHeight="1">
      <c r="A573" s="257" t="s">
        <v>35</v>
      </c>
      <c r="B573" s="181" t="s">
        <v>2</v>
      </c>
      <c r="C573" s="178">
        <v>150</v>
      </c>
      <c r="D573" s="182">
        <v>150</v>
      </c>
      <c r="E573" s="182">
        <v>2.9</v>
      </c>
      <c r="F573" s="182">
        <v>5.6</v>
      </c>
      <c r="G573" s="182">
        <v>20</v>
      </c>
      <c r="H573" s="58"/>
    </row>
    <row r="574" spans="1:8" s="3" customFormat="1" ht="14.25" customHeight="1">
      <c r="A574" s="257" t="s">
        <v>289</v>
      </c>
      <c r="B574" s="181" t="s">
        <v>290</v>
      </c>
      <c r="C574" s="178">
        <v>200</v>
      </c>
      <c r="D574" s="182">
        <v>36.3</v>
      </c>
      <c r="E574" s="184">
        <v>0.2</v>
      </c>
      <c r="F574" s="184">
        <v>0.1</v>
      </c>
      <c r="G574" s="184">
        <v>8.6</v>
      </c>
      <c r="H574" s="58"/>
    </row>
    <row r="575" spans="1:8" s="3" customFormat="1" ht="14.25" customHeight="1">
      <c r="A575" s="257" t="s">
        <v>178</v>
      </c>
      <c r="B575" s="181" t="s">
        <v>1</v>
      </c>
      <c r="C575" s="196">
        <v>30</v>
      </c>
      <c r="D575" s="182">
        <v>63</v>
      </c>
      <c r="E575" s="182">
        <v>1.8</v>
      </c>
      <c r="F575" s="182">
        <v>0.3</v>
      </c>
      <c r="G575" s="182">
        <v>12.9</v>
      </c>
      <c r="H575" s="58"/>
    </row>
    <row r="576" spans="1:12" s="3" customFormat="1" ht="14.25" customHeight="1">
      <c r="A576" s="257" t="s">
        <v>178</v>
      </c>
      <c r="B576" s="257" t="s">
        <v>90</v>
      </c>
      <c r="C576" s="196"/>
      <c r="D576" s="182"/>
      <c r="E576" s="182"/>
      <c r="F576" s="182"/>
      <c r="G576" s="182"/>
      <c r="H576" s="196">
        <v>30</v>
      </c>
      <c r="I576" s="182">
        <v>57</v>
      </c>
      <c r="J576" s="182">
        <v>1.8</v>
      </c>
      <c r="K576" s="182">
        <v>0.3</v>
      </c>
      <c r="L576" s="182">
        <v>11.4</v>
      </c>
    </row>
    <row r="577" spans="1:8" s="3" customFormat="1" ht="14.25" customHeight="1">
      <c r="A577" s="239"/>
      <c r="B577" s="239" t="s">
        <v>8</v>
      </c>
      <c r="C577" s="423">
        <v>820</v>
      </c>
      <c r="D577" s="424">
        <f>SUM(D570:D576)</f>
        <v>639.4</v>
      </c>
      <c r="E577" s="424">
        <f>SUM(E570:E576)</f>
        <v>27.779999999999998</v>
      </c>
      <c r="F577" s="424">
        <f>SUM(F570:F576)</f>
        <v>24.280000000000005</v>
      </c>
      <c r="G577" s="424">
        <f>SUM(G570:G576)</f>
        <v>73.56</v>
      </c>
      <c r="H577" s="58"/>
    </row>
    <row r="578" spans="1:8" s="3" customFormat="1" ht="14.25" customHeight="1">
      <c r="A578" s="426"/>
      <c r="B578" s="216"/>
      <c r="C578" s="226"/>
      <c r="D578" s="205"/>
      <c r="E578" s="205"/>
      <c r="F578" s="205"/>
      <c r="G578" s="205"/>
      <c r="H578" s="58"/>
    </row>
    <row r="579" spans="1:8" s="3" customFormat="1" ht="14.25" customHeight="1">
      <c r="A579" s="426"/>
      <c r="B579" s="216"/>
      <c r="C579" s="226"/>
      <c r="D579" s="205"/>
      <c r="E579" s="205"/>
      <c r="F579" s="205"/>
      <c r="G579" s="205"/>
      <c r="H579" s="58"/>
    </row>
    <row r="580" spans="1:8" s="3" customFormat="1" ht="14.25" customHeight="1">
      <c r="A580" s="426"/>
      <c r="B580" s="216"/>
      <c r="C580" s="226"/>
      <c r="D580" s="205"/>
      <c r="E580" s="205"/>
      <c r="F580" s="205"/>
      <c r="G580" s="205"/>
      <c r="H580" s="58"/>
    </row>
    <row r="581" spans="1:8" s="3" customFormat="1" ht="14.25" customHeight="1">
      <c r="A581" s="426"/>
      <c r="B581" s="216"/>
      <c r="C581" s="226"/>
      <c r="D581" s="205"/>
      <c r="E581" s="205"/>
      <c r="F581" s="205"/>
      <c r="G581" s="205"/>
      <c r="H581" s="58"/>
    </row>
    <row r="582" spans="1:8" s="3" customFormat="1" ht="14.25" customHeight="1">
      <c r="A582" s="426"/>
      <c r="B582" s="216"/>
      <c r="C582" s="226"/>
      <c r="D582" s="205"/>
      <c r="E582" s="205"/>
      <c r="F582" s="205"/>
      <c r="G582" s="205"/>
      <c r="H582" s="58"/>
    </row>
    <row r="583" spans="1:8" s="3" customFormat="1" ht="14.25" customHeight="1">
      <c r="A583" s="426"/>
      <c r="B583" s="216"/>
      <c r="C583" s="226"/>
      <c r="D583" s="205"/>
      <c r="E583" s="205"/>
      <c r="F583" s="205"/>
      <c r="G583" s="205"/>
      <c r="H583" s="58"/>
    </row>
    <row r="584" spans="1:8" s="3" customFormat="1" ht="14.25" customHeight="1">
      <c r="A584" s="426"/>
      <c r="B584" s="216"/>
      <c r="C584" s="226"/>
      <c r="D584" s="205"/>
      <c r="E584" s="205"/>
      <c r="F584" s="205"/>
      <c r="G584" s="205"/>
      <c r="H584" s="58"/>
    </row>
    <row r="585" spans="1:8" s="3" customFormat="1" ht="14.25" customHeight="1">
      <c r="A585" s="426"/>
      <c r="B585" s="216"/>
      <c r="C585" s="226"/>
      <c r="D585" s="205"/>
      <c r="E585" s="205"/>
      <c r="F585" s="205"/>
      <c r="G585" s="205"/>
      <c r="H585" s="58"/>
    </row>
    <row r="586" spans="1:8" s="3" customFormat="1" ht="14.25" customHeight="1">
      <c r="A586" s="426"/>
      <c r="B586" s="216"/>
      <c r="C586" s="226"/>
      <c r="D586" s="205"/>
      <c r="E586" s="205"/>
      <c r="F586" s="205"/>
      <c r="G586" s="205"/>
      <c r="H586" s="58"/>
    </row>
    <row r="587" spans="1:8" s="3" customFormat="1" ht="14.25" customHeight="1">
      <c r="A587" s="426"/>
      <c r="B587" s="216"/>
      <c r="C587" s="226"/>
      <c r="D587" s="205"/>
      <c r="E587" s="205"/>
      <c r="F587" s="205"/>
      <c r="G587" s="205"/>
      <c r="H587" s="58"/>
    </row>
    <row r="588" spans="1:8" s="3" customFormat="1" ht="14.25" customHeight="1">
      <c r="A588" s="426"/>
      <c r="B588" s="216"/>
      <c r="C588" s="226"/>
      <c r="D588" s="205"/>
      <c r="E588" s="205"/>
      <c r="F588" s="205"/>
      <c r="G588" s="205"/>
      <c r="H588" s="58"/>
    </row>
    <row r="589" spans="1:8" s="3" customFormat="1" ht="14.25" customHeight="1">
      <c r="A589" s="426"/>
      <c r="B589" s="216"/>
      <c r="C589" s="226"/>
      <c r="D589" s="205"/>
      <c r="E589" s="205"/>
      <c r="F589" s="205"/>
      <c r="G589" s="205"/>
      <c r="H589" s="58"/>
    </row>
    <row r="590" spans="1:8" s="3" customFormat="1" ht="14.25" customHeight="1">
      <c r="A590" s="426"/>
      <c r="B590" s="216"/>
      <c r="C590" s="226"/>
      <c r="D590" s="205"/>
      <c r="E590" s="205"/>
      <c r="F590" s="205"/>
      <c r="G590" s="205"/>
      <c r="H590" s="58"/>
    </row>
    <row r="591" spans="1:8" s="3" customFormat="1" ht="14.25" customHeight="1">
      <c r="A591" s="426"/>
      <c r="B591" s="216"/>
      <c r="C591" s="226"/>
      <c r="D591" s="205"/>
      <c r="E591" s="205"/>
      <c r="F591" s="205"/>
      <c r="G591" s="205"/>
      <c r="H591" s="58"/>
    </row>
    <row r="592" spans="1:8" s="3" customFormat="1" ht="14.25" customHeight="1">
      <c r="A592" s="426"/>
      <c r="B592" s="216"/>
      <c r="C592" s="226"/>
      <c r="D592" s="205"/>
      <c r="E592" s="205"/>
      <c r="F592" s="205"/>
      <c r="G592" s="205"/>
      <c r="H592" s="58"/>
    </row>
    <row r="593" spans="1:8" s="3" customFormat="1" ht="14.25" customHeight="1">
      <c r="A593" s="426"/>
      <c r="B593" s="216"/>
      <c r="C593" s="226"/>
      <c r="D593" s="205"/>
      <c r="E593" s="205"/>
      <c r="F593" s="205"/>
      <c r="G593" s="205"/>
      <c r="H593" s="58"/>
    </row>
    <row r="594" spans="1:8" s="3" customFormat="1" ht="14.25" customHeight="1">
      <c r="A594" s="426"/>
      <c r="B594" s="216"/>
      <c r="C594" s="226"/>
      <c r="D594" s="205"/>
      <c r="E594" s="205"/>
      <c r="F594" s="205"/>
      <c r="G594" s="205"/>
      <c r="H594" s="58"/>
    </row>
    <row r="595" spans="1:8" s="3" customFormat="1" ht="14.25" customHeight="1">
      <c r="A595" s="426"/>
      <c r="B595" s="216"/>
      <c r="C595" s="226"/>
      <c r="D595" s="205"/>
      <c r="E595" s="205"/>
      <c r="F595" s="205"/>
      <c r="G595" s="205"/>
      <c r="H595" s="58"/>
    </row>
    <row r="596" spans="1:8" s="3" customFormat="1" ht="14.25" customHeight="1">
      <c r="A596" s="426"/>
      <c r="B596" s="216"/>
      <c r="C596" s="226"/>
      <c r="D596" s="205"/>
      <c r="E596" s="205"/>
      <c r="F596" s="205"/>
      <c r="G596" s="205"/>
      <c r="H596" s="58"/>
    </row>
    <row r="597" spans="1:8" s="3" customFormat="1" ht="14.25" customHeight="1">
      <c r="A597" s="426"/>
      <c r="B597" s="216"/>
      <c r="C597" s="226"/>
      <c r="D597" s="205"/>
      <c r="E597" s="205"/>
      <c r="F597" s="205"/>
      <c r="G597" s="205"/>
      <c r="H597" s="58"/>
    </row>
    <row r="598" spans="1:8" s="3" customFormat="1" ht="14.25" customHeight="1">
      <c r="A598" s="426"/>
      <c r="B598" s="216"/>
      <c r="C598" s="226"/>
      <c r="D598" s="205"/>
      <c r="E598" s="205"/>
      <c r="F598" s="205"/>
      <c r="G598" s="205"/>
      <c r="H598" s="58"/>
    </row>
    <row r="599" spans="1:8" s="3" customFormat="1" ht="14.25" customHeight="1">
      <c r="A599" s="426"/>
      <c r="B599" s="216"/>
      <c r="C599" s="226"/>
      <c r="D599" s="205"/>
      <c r="E599" s="205"/>
      <c r="F599" s="205"/>
      <c r="G599" s="205"/>
      <c r="H599" s="58"/>
    </row>
    <row r="600" spans="1:8" s="3" customFormat="1" ht="14.25" customHeight="1">
      <c r="A600" s="426"/>
      <c r="B600" s="216"/>
      <c r="C600" s="226"/>
      <c r="D600" s="205"/>
      <c r="E600" s="205"/>
      <c r="F600" s="205"/>
      <c r="G600" s="205"/>
      <c r="H600" s="58"/>
    </row>
    <row r="601" spans="1:8" s="3" customFormat="1" ht="14.25" customHeight="1">
      <c r="A601" s="216"/>
      <c r="B601" s="200"/>
      <c r="C601" s="189"/>
      <c r="D601" s="194"/>
      <c r="E601" s="194"/>
      <c r="F601" s="194"/>
      <c r="G601" s="194"/>
      <c r="H601" s="87"/>
    </row>
    <row r="602" spans="1:8" s="3" customFormat="1" ht="14.25" customHeight="1">
      <c r="A602" s="197"/>
      <c r="B602" s="197" t="s">
        <v>58</v>
      </c>
      <c r="C602" s="198"/>
      <c r="D602" s="199"/>
      <c r="E602" s="199"/>
      <c r="F602" s="199"/>
      <c r="G602" s="199"/>
      <c r="H602" s="58"/>
    </row>
    <row r="603" spans="1:8" s="3" customFormat="1" ht="14.25" customHeight="1">
      <c r="A603" s="197"/>
      <c r="B603" s="197" t="s">
        <v>66</v>
      </c>
      <c r="C603" s="198"/>
      <c r="D603" s="199"/>
      <c r="E603" s="199"/>
      <c r="F603" s="199"/>
      <c r="G603" s="199"/>
      <c r="H603" s="79"/>
    </row>
    <row r="604" spans="1:8" s="3" customFormat="1" ht="14.25" customHeight="1" thickBot="1">
      <c r="A604" s="197"/>
      <c r="B604" s="200" t="s">
        <v>345</v>
      </c>
      <c r="C604" s="198"/>
      <c r="D604" s="199"/>
      <c r="E604" s="199"/>
      <c r="F604" s="199"/>
      <c r="G604" s="199"/>
      <c r="H604" s="79"/>
    </row>
    <row r="605" spans="1:8" s="3" customFormat="1" ht="14.25" customHeight="1">
      <c r="A605" s="527" t="s">
        <v>22</v>
      </c>
      <c r="B605" s="494" t="s">
        <v>23</v>
      </c>
      <c r="C605" s="496" t="s">
        <v>24</v>
      </c>
      <c r="D605" s="507" t="s">
        <v>26</v>
      </c>
      <c r="E605" s="500" t="s">
        <v>25</v>
      </c>
      <c r="F605" s="501"/>
      <c r="G605" s="502"/>
      <c r="H605" s="79"/>
    </row>
    <row r="606" spans="1:8" s="3" customFormat="1" ht="14.25" customHeight="1" thickBot="1">
      <c r="A606" s="528"/>
      <c r="B606" s="495"/>
      <c r="C606" s="497"/>
      <c r="D606" s="508"/>
      <c r="E606" s="390" t="s">
        <v>27</v>
      </c>
      <c r="F606" s="390" t="s">
        <v>28</v>
      </c>
      <c r="G606" s="391" t="s">
        <v>29</v>
      </c>
      <c r="H606" s="79"/>
    </row>
    <row r="607" spans="1:8" s="3" customFormat="1" ht="14.25" customHeight="1" thickBot="1">
      <c r="A607" s="415">
        <v>1</v>
      </c>
      <c r="B607" s="416">
        <v>2</v>
      </c>
      <c r="C607" s="237">
        <v>3</v>
      </c>
      <c r="D607" s="238">
        <v>7</v>
      </c>
      <c r="E607" s="237">
        <v>4</v>
      </c>
      <c r="F607" s="237">
        <v>5</v>
      </c>
      <c r="G607" s="237">
        <v>6</v>
      </c>
      <c r="H607" s="79"/>
    </row>
    <row r="608" spans="1:8" s="3" customFormat="1" ht="14.25" customHeight="1">
      <c r="A608" s="172"/>
      <c r="B608" s="172" t="s">
        <v>67</v>
      </c>
      <c r="C608" s="174"/>
      <c r="D608" s="175"/>
      <c r="E608" s="175"/>
      <c r="F608" s="175"/>
      <c r="G608" s="175"/>
      <c r="H608" s="81"/>
    </row>
    <row r="609" spans="1:8" s="3" customFormat="1" ht="14.25" customHeight="1">
      <c r="A609" s="176"/>
      <c r="B609" s="239" t="s">
        <v>10</v>
      </c>
      <c r="C609" s="178"/>
      <c r="D609" s="180"/>
      <c r="E609" s="179"/>
      <c r="F609" s="179"/>
      <c r="G609" s="179"/>
      <c r="H609" s="87"/>
    </row>
    <row r="610" spans="1:8" s="3" customFormat="1" ht="14.25" customHeight="1">
      <c r="A610" s="257" t="s">
        <v>390</v>
      </c>
      <c r="B610" s="439" t="s">
        <v>218</v>
      </c>
      <c r="C610" s="178">
        <v>150</v>
      </c>
      <c r="D610" s="182">
        <v>347.14</v>
      </c>
      <c r="E610" s="182">
        <v>13.2</v>
      </c>
      <c r="F610" s="182">
        <v>12.4</v>
      </c>
      <c r="G610" s="182">
        <v>35.5</v>
      </c>
      <c r="H610" s="79"/>
    </row>
    <row r="611" spans="1:8" s="3" customFormat="1" ht="14.25" customHeight="1">
      <c r="A611" s="257" t="s">
        <v>477</v>
      </c>
      <c r="B611" s="181" t="s">
        <v>392</v>
      </c>
      <c r="C611" s="178">
        <v>10</v>
      </c>
      <c r="D611" s="182">
        <v>74.8</v>
      </c>
      <c r="E611" s="182">
        <v>0.1</v>
      </c>
      <c r="F611" s="182">
        <v>8.2</v>
      </c>
      <c r="G611" s="182">
        <v>0.1</v>
      </c>
      <c r="H611" s="58"/>
    </row>
    <row r="612" spans="1:8" s="3" customFormat="1" ht="14.25" customHeight="1">
      <c r="A612" s="257" t="s">
        <v>200</v>
      </c>
      <c r="B612" s="181" t="s">
        <v>4</v>
      </c>
      <c r="C612" s="178">
        <v>200</v>
      </c>
      <c r="D612" s="182">
        <v>107.2</v>
      </c>
      <c r="E612" s="182">
        <v>4.6</v>
      </c>
      <c r="F612" s="182">
        <v>4.4</v>
      </c>
      <c r="G612" s="182">
        <v>12.2</v>
      </c>
      <c r="H612" s="79"/>
    </row>
    <row r="613" spans="1:8" s="3" customFormat="1" ht="14.25" customHeight="1">
      <c r="A613" s="257" t="s">
        <v>178</v>
      </c>
      <c r="B613" s="181" t="s">
        <v>1</v>
      </c>
      <c r="C613" s="196">
        <v>30</v>
      </c>
      <c r="D613" s="182">
        <v>63</v>
      </c>
      <c r="E613" s="182">
        <v>1.8</v>
      </c>
      <c r="F613" s="182">
        <v>0.3</v>
      </c>
      <c r="G613" s="182">
        <v>12.9</v>
      </c>
      <c r="H613" s="301"/>
    </row>
    <row r="614" spans="1:8" s="3" customFormat="1" ht="14.25" customHeight="1">
      <c r="A614" s="257"/>
      <c r="B614" s="181"/>
      <c r="C614" s="196"/>
      <c r="D614" s="182"/>
      <c r="E614" s="182"/>
      <c r="F614" s="182"/>
      <c r="G614" s="182"/>
      <c r="H614" s="315"/>
    </row>
    <row r="615" spans="1:8" s="3" customFormat="1" ht="14.25" customHeight="1">
      <c r="A615" s="239"/>
      <c r="B615" s="239" t="s">
        <v>8</v>
      </c>
      <c r="C615" s="177">
        <f>SUM(C610:C614)</f>
        <v>390</v>
      </c>
      <c r="D615" s="424">
        <f>SUM(D610:D614)</f>
        <v>592.14</v>
      </c>
      <c r="E615" s="424">
        <f>SUM(E610:E614)</f>
        <v>19.7</v>
      </c>
      <c r="F615" s="424">
        <f>SUM(F610:F614)</f>
        <v>25.3</v>
      </c>
      <c r="G615" s="424">
        <f>SUM(G610:G614)</f>
        <v>60.699999999999996</v>
      </c>
      <c r="H615" s="79"/>
    </row>
    <row r="616" spans="1:8" s="3" customFormat="1" ht="14.25" customHeight="1">
      <c r="A616" s="206"/>
      <c r="B616" s="206"/>
      <c r="C616" s="193"/>
      <c r="D616" s="201"/>
      <c r="E616" s="201"/>
      <c r="F616" s="201"/>
      <c r="G616" s="201"/>
      <c r="H616" s="79"/>
    </row>
    <row r="617" spans="1:8" s="3" customFormat="1" ht="14.25" customHeight="1">
      <c r="A617" s="206"/>
      <c r="B617" s="206"/>
      <c r="C617" s="193"/>
      <c r="D617" s="201"/>
      <c r="E617" s="201"/>
      <c r="F617" s="201"/>
      <c r="G617" s="201"/>
      <c r="H617" s="89"/>
    </row>
    <row r="618" spans="1:8" s="3" customFormat="1" ht="14.25" customHeight="1">
      <c r="A618" s="216"/>
      <c r="B618" s="216"/>
      <c r="C618" s="189"/>
      <c r="D618" s="191"/>
      <c r="E618" s="190"/>
      <c r="F618" s="190"/>
      <c r="G618" s="190"/>
      <c r="H618" s="365"/>
    </row>
    <row r="619" spans="1:8" s="3" customFormat="1" ht="14.25" customHeight="1">
      <c r="A619" s="176"/>
      <c r="B619" s="239" t="s">
        <v>88</v>
      </c>
      <c r="C619" s="178"/>
      <c r="D619" s="180"/>
      <c r="E619" s="179"/>
      <c r="F619" s="179"/>
      <c r="G619" s="179"/>
      <c r="H619" s="365"/>
    </row>
    <row r="620" spans="1:12" s="3" customFormat="1" ht="14.25" customHeight="1">
      <c r="A620" s="207" t="s">
        <v>250</v>
      </c>
      <c r="B620" s="208" t="s">
        <v>361</v>
      </c>
      <c r="C620" s="209"/>
      <c r="D620" s="210"/>
      <c r="E620" s="210"/>
      <c r="F620" s="210"/>
      <c r="G620" s="210"/>
      <c r="H620" s="209">
        <v>100</v>
      </c>
      <c r="I620" s="210">
        <v>47</v>
      </c>
      <c r="J620" s="210">
        <v>0.4</v>
      </c>
      <c r="K620" s="210">
        <v>0.3</v>
      </c>
      <c r="L620" s="210">
        <v>10.3</v>
      </c>
    </row>
    <row r="621" spans="1:8" s="3" customFormat="1" ht="14.25" customHeight="1">
      <c r="A621" s="257" t="s">
        <v>106</v>
      </c>
      <c r="B621" s="181" t="s">
        <v>105</v>
      </c>
      <c r="C621" s="178">
        <v>60</v>
      </c>
      <c r="D621" s="182">
        <v>35.46</v>
      </c>
      <c r="E621" s="182">
        <v>0.51</v>
      </c>
      <c r="F621" s="182">
        <v>3</v>
      </c>
      <c r="G621" s="182">
        <v>1.54</v>
      </c>
      <c r="H621" s="365"/>
    </row>
    <row r="622" spans="1:8" s="3" customFormat="1" ht="14.25" customHeight="1">
      <c r="A622" s="257" t="s">
        <v>381</v>
      </c>
      <c r="B622" s="181" t="s">
        <v>478</v>
      </c>
      <c r="C622" s="178">
        <v>213</v>
      </c>
      <c r="D622" s="210">
        <v>83</v>
      </c>
      <c r="E622" s="210">
        <v>1.44</v>
      </c>
      <c r="F622" s="210">
        <v>3.9</v>
      </c>
      <c r="G622" s="210">
        <v>8.7</v>
      </c>
      <c r="H622" s="365"/>
    </row>
    <row r="623" spans="1:12" s="3" customFormat="1" ht="14.25" customHeight="1">
      <c r="A623" s="257"/>
      <c r="B623" s="208" t="s">
        <v>245</v>
      </c>
      <c r="C623" s="400"/>
      <c r="D623" s="210"/>
      <c r="E623" s="210"/>
      <c r="F623" s="210"/>
      <c r="G623" s="210"/>
      <c r="H623" s="400">
        <v>25</v>
      </c>
      <c r="I623" s="210">
        <v>70</v>
      </c>
      <c r="J623" s="210">
        <v>6.8</v>
      </c>
      <c r="K623" s="210">
        <v>4.8</v>
      </c>
      <c r="L623" s="210">
        <v>0</v>
      </c>
    </row>
    <row r="624" spans="1:8" s="3" customFormat="1" ht="14.25" customHeight="1">
      <c r="A624" s="257" t="s">
        <v>227</v>
      </c>
      <c r="B624" s="181" t="s">
        <v>226</v>
      </c>
      <c r="C624" s="178">
        <v>200</v>
      </c>
      <c r="D624" s="182">
        <v>314.6</v>
      </c>
      <c r="E624" s="182">
        <v>27.3</v>
      </c>
      <c r="F624" s="182">
        <v>8.1</v>
      </c>
      <c r="G624" s="182">
        <v>33.2</v>
      </c>
      <c r="H624" s="365"/>
    </row>
    <row r="625" spans="1:8" s="3" customFormat="1" ht="14.25" customHeight="1">
      <c r="A625" s="257" t="s">
        <v>178</v>
      </c>
      <c r="B625" s="181" t="s">
        <v>479</v>
      </c>
      <c r="C625" s="178">
        <v>200</v>
      </c>
      <c r="D625" s="182">
        <v>92.2</v>
      </c>
      <c r="E625" s="182">
        <v>0</v>
      </c>
      <c r="F625" s="182">
        <v>0</v>
      </c>
      <c r="G625" s="182">
        <v>23</v>
      </c>
      <c r="H625" s="365"/>
    </row>
    <row r="626" spans="1:12" s="3" customFormat="1" ht="14.25" customHeight="1">
      <c r="A626" s="257" t="s">
        <v>178</v>
      </c>
      <c r="B626" s="181" t="s">
        <v>1</v>
      </c>
      <c r="C626" s="196"/>
      <c r="D626" s="182"/>
      <c r="E626" s="182"/>
      <c r="F626" s="182"/>
      <c r="G626" s="182"/>
      <c r="H626" s="196">
        <v>30</v>
      </c>
      <c r="I626" s="182">
        <v>63</v>
      </c>
      <c r="J626" s="182">
        <v>1.8</v>
      </c>
      <c r="K626" s="182">
        <v>0.3</v>
      </c>
      <c r="L626" s="182">
        <v>12.9</v>
      </c>
    </row>
    <row r="627" spans="1:8" s="3" customFormat="1" ht="14.25" customHeight="1">
      <c r="A627" s="257" t="s">
        <v>178</v>
      </c>
      <c r="B627" s="257" t="s">
        <v>90</v>
      </c>
      <c r="C627" s="196">
        <v>30</v>
      </c>
      <c r="D627" s="182">
        <v>57</v>
      </c>
      <c r="E627" s="182">
        <v>1.8</v>
      </c>
      <c r="F627" s="182">
        <v>0.3</v>
      </c>
      <c r="G627" s="182">
        <v>11.4</v>
      </c>
      <c r="H627" s="365"/>
    </row>
    <row r="628" spans="1:8" s="3" customFormat="1" ht="14.25" customHeight="1">
      <c r="A628" s="239"/>
      <c r="B628" s="239" t="s">
        <v>8</v>
      </c>
      <c r="C628" s="424">
        <f>SUM(C620:C627)</f>
        <v>703</v>
      </c>
      <c r="D628" s="424">
        <f>SUM(D620:D627)</f>
        <v>582.2600000000001</v>
      </c>
      <c r="E628" s="424">
        <f>SUM(E620:E627)</f>
        <v>31.05</v>
      </c>
      <c r="F628" s="424">
        <f>SUM(F620:F627)</f>
        <v>15.3</v>
      </c>
      <c r="G628" s="424">
        <f>SUM(G620:G627)</f>
        <v>77.84</v>
      </c>
      <c r="H628" s="365"/>
    </row>
    <row r="629" spans="1:8" s="3" customFormat="1" ht="14.25" customHeight="1">
      <c r="A629" s="216"/>
      <c r="B629" s="216"/>
      <c r="C629" s="189"/>
      <c r="D629" s="191"/>
      <c r="E629" s="190"/>
      <c r="F629" s="190"/>
      <c r="G629" s="190"/>
      <c r="H629" s="365"/>
    </row>
    <row r="630" spans="1:8" s="3" customFormat="1" ht="14.25" customHeight="1">
      <c r="A630" s="216"/>
      <c r="B630" s="216"/>
      <c r="C630" s="189"/>
      <c r="D630" s="191"/>
      <c r="E630" s="190"/>
      <c r="F630" s="190"/>
      <c r="G630" s="190"/>
      <c r="H630" s="365"/>
    </row>
    <row r="631" spans="1:8" s="3" customFormat="1" ht="14.25" customHeight="1">
      <c r="A631" s="216"/>
      <c r="B631" s="216"/>
      <c r="C631" s="189"/>
      <c r="D631" s="191"/>
      <c r="E631" s="190"/>
      <c r="F631" s="190"/>
      <c r="G631" s="190"/>
      <c r="H631" s="365"/>
    </row>
    <row r="632" spans="1:8" s="3" customFormat="1" ht="14.25" customHeight="1">
      <c r="A632" s="216"/>
      <c r="B632" s="216"/>
      <c r="C632" s="189"/>
      <c r="D632" s="191"/>
      <c r="E632" s="190"/>
      <c r="F632" s="190"/>
      <c r="G632" s="190"/>
      <c r="H632" s="365"/>
    </row>
    <row r="633" spans="1:8" s="3" customFormat="1" ht="14.25" customHeight="1">
      <c r="A633" s="216"/>
      <c r="B633" s="216"/>
      <c r="C633" s="189"/>
      <c r="D633" s="191"/>
      <c r="E633" s="190"/>
      <c r="F633" s="190"/>
      <c r="G633" s="190"/>
      <c r="H633" s="365"/>
    </row>
    <row r="634" spans="1:8" s="3" customFormat="1" ht="14.25" customHeight="1">
      <c r="A634" s="216"/>
      <c r="B634" s="216"/>
      <c r="C634" s="189"/>
      <c r="D634" s="191"/>
      <c r="E634" s="190"/>
      <c r="F634" s="190"/>
      <c r="G634" s="190"/>
      <c r="H634" s="365"/>
    </row>
    <row r="635" spans="1:8" s="3" customFormat="1" ht="14.25" customHeight="1">
      <c r="A635" s="216"/>
      <c r="B635" s="216"/>
      <c r="C635" s="189"/>
      <c r="D635" s="191"/>
      <c r="E635" s="190"/>
      <c r="F635" s="190"/>
      <c r="G635" s="190"/>
      <c r="H635" s="365"/>
    </row>
    <row r="636" spans="1:8" s="3" customFormat="1" ht="14.25" customHeight="1">
      <c r="A636" s="216"/>
      <c r="B636" s="216"/>
      <c r="C636" s="189"/>
      <c r="D636" s="191"/>
      <c r="E636" s="190"/>
      <c r="F636" s="190"/>
      <c r="G636" s="190"/>
      <c r="H636" s="365"/>
    </row>
    <row r="637" spans="1:8" s="3" customFormat="1" ht="14.25" customHeight="1">
      <c r="A637" s="216"/>
      <c r="B637" s="216"/>
      <c r="C637" s="189"/>
      <c r="D637" s="191"/>
      <c r="E637" s="190"/>
      <c r="F637" s="190"/>
      <c r="G637" s="190"/>
      <c r="H637" s="365"/>
    </row>
    <row r="638" spans="1:8" s="3" customFormat="1" ht="14.25" customHeight="1">
      <c r="A638" s="216"/>
      <c r="B638" s="216"/>
      <c r="C638" s="189"/>
      <c r="D638" s="191"/>
      <c r="E638" s="190"/>
      <c r="F638" s="190"/>
      <c r="G638" s="190"/>
      <c r="H638" s="365"/>
    </row>
    <row r="639" spans="1:8" s="3" customFormat="1" ht="14.25" customHeight="1">
      <c r="A639" s="216"/>
      <c r="B639" s="216"/>
      <c r="C639" s="189"/>
      <c r="D639" s="191"/>
      <c r="E639" s="190"/>
      <c r="F639" s="190"/>
      <c r="G639" s="190"/>
      <c r="H639" s="365"/>
    </row>
    <row r="640" spans="1:8" s="3" customFormat="1" ht="14.25" customHeight="1">
      <c r="A640" s="216"/>
      <c r="B640" s="216"/>
      <c r="C640" s="189"/>
      <c r="D640" s="191"/>
      <c r="E640" s="190"/>
      <c r="F640" s="190"/>
      <c r="G640" s="190"/>
      <c r="H640" s="365"/>
    </row>
    <row r="641" spans="1:8" s="3" customFormat="1" ht="14.25" customHeight="1">
      <c r="A641" s="216"/>
      <c r="B641" s="216"/>
      <c r="C641" s="189"/>
      <c r="D641" s="191"/>
      <c r="E641" s="190"/>
      <c r="F641" s="190"/>
      <c r="G641" s="190"/>
      <c r="H641" s="365"/>
    </row>
    <row r="642" spans="1:8" s="3" customFormat="1" ht="14.25" customHeight="1">
      <c r="A642" s="216"/>
      <c r="B642" s="216"/>
      <c r="C642" s="189"/>
      <c r="D642" s="191"/>
      <c r="E642" s="190"/>
      <c r="F642" s="190"/>
      <c r="G642" s="190"/>
      <c r="H642" s="365"/>
    </row>
    <row r="643" spans="1:8" s="3" customFormat="1" ht="14.25" customHeight="1">
      <c r="A643" s="216"/>
      <c r="B643" s="216"/>
      <c r="C643" s="189"/>
      <c r="D643" s="191"/>
      <c r="E643" s="190"/>
      <c r="F643" s="190"/>
      <c r="G643" s="190"/>
      <c r="H643" s="365"/>
    </row>
    <row r="644" spans="1:8" s="3" customFormat="1" ht="14.25" customHeight="1">
      <c r="A644" s="216"/>
      <c r="B644" s="216"/>
      <c r="C644" s="189"/>
      <c r="D644" s="191"/>
      <c r="E644" s="190"/>
      <c r="F644" s="190"/>
      <c r="G644" s="190"/>
      <c r="H644" s="365"/>
    </row>
    <row r="645" spans="1:8" s="3" customFormat="1" ht="14.25" customHeight="1">
      <c r="A645" s="216"/>
      <c r="B645" s="216"/>
      <c r="C645" s="189"/>
      <c r="D645" s="191"/>
      <c r="E645" s="190"/>
      <c r="F645" s="190"/>
      <c r="G645" s="190"/>
      <c r="H645" s="365"/>
    </row>
    <row r="646" spans="1:8" s="3" customFormat="1" ht="14.25" customHeight="1">
      <c r="A646" s="216"/>
      <c r="B646" s="216"/>
      <c r="C646" s="189"/>
      <c r="D646" s="191"/>
      <c r="E646" s="190"/>
      <c r="F646" s="190"/>
      <c r="G646" s="190"/>
      <c r="H646" s="365"/>
    </row>
    <row r="647" spans="1:8" s="3" customFormat="1" ht="14.25" customHeight="1">
      <c r="A647" s="216"/>
      <c r="B647" s="216"/>
      <c r="C647" s="189"/>
      <c r="D647" s="191"/>
      <c r="E647" s="190"/>
      <c r="F647" s="190"/>
      <c r="G647" s="190"/>
      <c r="H647" s="365"/>
    </row>
    <row r="648" spans="1:8" s="3" customFormat="1" ht="14.25" customHeight="1">
      <c r="A648" s="216"/>
      <c r="B648" s="216"/>
      <c r="C648" s="189"/>
      <c r="D648" s="191"/>
      <c r="E648" s="190"/>
      <c r="F648" s="190"/>
      <c r="G648" s="190"/>
      <c r="H648" s="365"/>
    </row>
    <row r="649" spans="1:8" s="3" customFormat="1" ht="14.25" customHeight="1">
      <c r="A649" s="216"/>
      <c r="B649" s="216"/>
      <c r="C649" s="189"/>
      <c r="D649" s="191"/>
      <c r="E649" s="190"/>
      <c r="F649" s="190"/>
      <c r="G649" s="190"/>
      <c r="H649" s="365"/>
    </row>
    <row r="650" spans="1:8" s="3" customFormat="1" ht="14.25" customHeight="1">
      <c r="A650" s="216"/>
      <c r="B650" s="216"/>
      <c r="C650" s="189"/>
      <c r="D650" s="191"/>
      <c r="E650" s="190"/>
      <c r="F650" s="190"/>
      <c r="G650" s="190"/>
      <c r="H650" s="365"/>
    </row>
    <row r="651" spans="1:8" s="3" customFormat="1" ht="14.25" customHeight="1">
      <c r="A651" s="216"/>
      <c r="B651" s="216"/>
      <c r="C651" s="189"/>
      <c r="D651" s="191"/>
      <c r="E651" s="190"/>
      <c r="F651" s="190"/>
      <c r="G651" s="190"/>
      <c r="H651" s="365"/>
    </row>
    <row r="652" spans="1:8" s="3" customFormat="1" ht="14.25" customHeight="1">
      <c r="A652" s="197"/>
      <c r="B652" s="197" t="s">
        <v>58</v>
      </c>
      <c r="C652" s="198"/>
      <c r="D652" s="199"/>
      <c r="E652" s="199"/>
      <c r="F652" s="199"/>
      <c r="G652" s="199"/>
      <c r="H652" s="79"/>
    </row>
    <row r="653" spans="1:8" s="3" customFormat="1" ht="14.25" customHeight="1">
      <c r="A653" s="197"/>
      <c r="B653" s="197" t="s">
        <v>69</v>
      </c>
      <c r="C653" s="198"/>
      <c r="D653" s="199"/>
      <c r="E653" s="199"/>
      <c r="F653" s="199"/>
      <c r="G653" s="199"/>
      <c r="H653" s="84"/>
    </row>
    <row r="654" spans="1:8" s="3" customFormat="1" ht="14.25" customHeight="1" thickBot="1">
      <c r="A654" s="197"/>
      <c r="B654" s="200" t="s">
        <v>345</v>
      </c>
      <c r="C654" s="198"/>
      <c r="D654" s="199"/>
      <c r="E654" s="199"/>
      <c r="F654" s="199"/>
      <c r="G654" s="199"/>
      <c r="H654" s="79"/>
    </row>
    <row r="655" spans="1:8" s="3" customFormat="1" ht="14.25" customHeight="1">
      <c r="A655" s="527" t="s">
        <v>22</v>
      </c>
      <c r="B655" s="494" t="s">
        <v>23</v>
      </c>
      <c r="C655" s="496" t="s">
        <v>24</v>
      </c>
      <c r="D655" s="507" t="s">
        <v>26</v>
      </c>
      <c r="E655" s="500" t="s">
        <v>25</v>
      </c>
      <c r="F655" s="501"/>
      <c r="G655" s="502"/>
      <c r="H655" s="79"/>
    </row>
    <row r="656" spans="1:8" s="3" customFormat="1" ht="14.25" customHeight="1" thickBot="1">
      <c r="A656" s="528"/>
      <c r="B656" s="495"/>
      <c r="C656" s="497"/>
      <c r="D656" s="508"/>
      <c r="E656" s="390" t="s">
        <v>27</v>
      </c>
      <c r="F656" s="390" t="s">
        <v>28</v>
      </c>
      <c r="G656" s="391" t="s">
        <v>29</v>
      </c>
      <c r="H656" s="79"/>
    </row>
    <row r="657" spans="1:8" s="3" customFormat="1" ht="14.25" customHeight="1" thickBot="1">
      <c r="A657" s="415">
        <v>1</v>
      </c>
      <c r="B657" s="416">
        <v>2</v>
      </c>
      <c r="C657" s="237">
        <v>3</v>
      </c>
      <c r="D657" s="238">
        <v>7</v>
      </c>
      <c r="E657" s="237">
        <v>4</v>
      </c>
      <c r="F657" s="237">
        <v>5</v>
      </c>
      <c r="G657" s="237">
        <v>6</v>
      </c>
      <c r="H657" s="81"/>
    </row>
    <row r="658" spans="1:8" s="3" customFormat="1" ht="14.25" customHeight="1">
      <c r="A658" s="172"/>
      <c r="B658" s="172" t="s">
        <v>70</v>
      </c>
      <c r="C658" s="174"/>
      <c r="D658" s="175"/>
      <c r="E658" s="175"/>
      <c r="F658" s="175"/>
      <c r="G658" s="175"/>
      <c r="H658" s="76"/>
    </row>
    <row r="659" spans="1:8" s="46" customFormat="1" ht="14.25" customHeight="1">
      <c r="A659" s="176"/>
      <c r="B659" s="239" t="s">
        <v>10</v>
      </c>
      <c r="C659" s="178"/>
      <c r="D659" s="180"/>
      <c r="E659" s="179"/>
      <c r="F659" s="179"/>
      <c r="G659" s="179"/>
      <c r="H659" s="79"/>
    </row>
    <row r="660" spans="1:8" s="101" customFormat="1" ht="14.25" customHeight="1">
      <c r="A660" s="432" t="s">
        <v>413</v>
      </c>
      <c r="B660" s="439" t="s">
        <v>270</v>
      </c>
      <c r="C660" s="178">
        <v>60</v>
      </c>
      <c r="D660" s="467">
        <f>27*0.6</f>
        <v>16.2</v>
      </c>
      <c r="E660" s="467">
        <f>1.3*0.6</f>
        <v>0.78</v>
      </c>
      <c r="F660" s="467">
        <f>0.1*0.6</f>
        <v>0.06</v>
      </c>
      <c r="G660" s="468">
        <f>5.3*0.6</f>
        <v>3.1799999999999997</v>
      </c>
      <c r="H660" s="58"/>
    </row>
    <row r="661" spans="1:12" s="46" customFormat="1" ht="14.25" customHeight="1">
      <c r="A661" s="257" t="s">
        <v>178</v>
      </c>
      <c r="B661" s="181" t="s">
        <v>394</v>
      </c>
      <c r="C661" s="178"/>
      <c r="D661" s="182"/>
      <c r="E661" s="182"/>
      <c r="F661" s="182"/>
      <c r="G661" s="182"/>
      <c r="H661" s="178">
        <v>200</v>
      </c>
      <c r="I661" s="182">
        <v>166</v>
      </c>
      <c r="J661" s="182">
        <v>5.2</v>
      </c>
      <c r="K661" s="182">
        <v>6.4</v>
      </c>
      <c r="L661" s="182">
        <v>22</v>
      </c>
    </row>
    <row r="662" spans="1:8" s="15" customFormat="1" ht="14.25" customHeight="1">
      <c r="A662" s="257" t="s">
        <v>461</v>
      </c>
      <c r="B662" s="181" t="s">
        <v>71</v>
      </c>
      <c r="C662" s="178">
        <v>200</v>
      </c>
      <c r="D662" s="182">
        <v>323</v>
      </c>
      <c r="E662" s="182">
        <v>20.1</v>
      </c>
      <c r="F662" s="182">
        <v>19.3</v>
      </c>
      <c r="G662" s="182">
        <v>17.1</v>
      </c>
      <c r="H662" s="370"/>
    </row>
    <row r="663" spans="1:8" s="46" customFormat="1" ht="14.25" customHeight="1">
      <c r="A663" s="257" t="s">
        <v>177</v>
      </c>
      <c r="B663" s="181" t="s">
        <v>34</v>
      </c>
      <c r="C663" s="178">
        <v>207</v>
      </c>
      <c r="D663" s="182">
        <v>27.9</v>
      </c>
      <c r="E663" s="184">
        <v>0.3</v>
      </c>
      <c r="F663" s="184">
        <v>0.02</v>
      </c>
      <c r="G663" s="184">
        <v>6.7</v>
      </c>
      <c r="H663" s="58"/>
    </row>
    <row r="664" spans="1:8" s="46" customFormat="1" ht="14.25" customHeight="1">
      <c r="A664" s="257" t="s">
        <v>178</v>
      </c>
      <c r="B664" s="181" t="s">
        <v>1</v>
      </c>
      <c r="C664" s="196">
        <v>30</v>
      </c>
      <c r="D664" s="182">
        <v>63</v>
      </c>
      <c r="E664" s="182">
        <v>1.8</v>
      </c>
      <c r="F664" s="182">
        <v>0.3</v>
      </c>
      <c r="G664" s="182">
        <v>12.9</v>
      </c>
      <c r="H664" s="58"/>
    </row>
    <row r="665" spans="1:8" s="46" customFormat="1" ht="14.25" customHeight="1">
      <c r="A665" s="239"/>
      <c r="B665" s="239" t="s">
        <v>8</v>
      </c>
      <c r="C665" s="423">
        <f>SUM(C660:C664)</f>
        <v>497</v>
      </c>
      <c r="D665" s="424">
        <f>SUM(D660:D664)</f>
        <v>430.09999999999997</v>
      </c>
      <c r="E665" s="424">
        <f>SUM(E660:E664)</f>
        <v>22.980000000000004</v>
      </c>
      <c r="F665" s="424">
        <f>SUM(F660:F664)</f>
        <v>19.68</v>
      </c>
      <c r="G665" s="424">
        <f>SUM(G660:G664)</f>
        <v>39.88</v>
      </c>
      <c r="H665" s="58"/>
    </row>
    <row r="666" spans="1:8" s="46" customFormat="1" ht="14.25" customHeight="1">
      <c r="A666" s="216"/>
      <c r="B666" s="188"/>
      <c r="C666" s="188"/>
      <c r="D666" s="188"/>
      <c r="E666" s="188"/>
      <c r="F666" s="188"/>
      <c r="G666" s="188"/>
      <c r="H666" s="58"/>
    </row>
    <row r="667" spans="1:8" s="3" customFormat="1" ht="14.25" customHeight="1">
      <c r="A667" s="216"/>
      <c r="B667" s="188"/>
      <c r="C667" s="188"/>
      <c r="D667" s="188"/>
      <c r="E667" s="188"/>
      <c r="F667" s="188"/>
      <c r="G667" s="188"/>
      <c r="H667" s="58"/>
    </row>
    <row r="668" spans="1:8" s="3" customFormat="1" ht="14.25" customHeight="1">
      <c r="A668" s="216"/>
      <c r="B668" s="188"/>
      <c r="C668" s="188"/>
      <c r="D668" s="188"/>
      <c r="E668" s="188"/>
      <c r="F668" s="188"/>
      <c r="G668" s="188"/>
      <c r="H668" s="58"/>
    </row>
    <row r="669" spans="1:8" s="3" customFormat="1" ht="14.25" customHeight="1">
      <c r="A669" s="176"/>
      <c r="B669" s="239" t="s">
        <v>88</v>
      </c>
      <c r="C669" s="178"/>
      <c r="D669" s="180"/>
      <c r="E669" s="179"/>
      <c r="F669" s="179"/>
      <c r="G669" s="179"/>
      <c r="H669" s="58"/>
    </row>
    <row r="670" spans="1:8" s="3" customFormat="1" ht="14.25" customHeight="1">
      <c r="A670" s="257" t="s">
        <v>413</v>
      </c>
      <c r="B670" s="432" t="s">
        <v>480</v>
      </c>
      <c r="C670" s="180">
        <v>60</v>
      </c>
      <c r="D670" s="182">
        <v>13.8</v>
      </c>
      <c r="E670" s="182">
        <v>0.7</v>
      </c>
      <c r="F670" s="182">
        <v>0.1</v>
      </c>
      <c r="G670" s="182">
        <v>2.3</v>
      </c>
      <c r="H670" s="58"/>
    </row>
    <row r="671" spans="1:8" s="3" customFormat="1" ht="14.25" customHeight="1">
      <c r="A671" s="257" t="s">
        <v>100</v>
      </c>
      <c r="B671" s="181" t="s">
        <v>255</v>
      </c>
      <c r="C671" s="178">
        <v>213</v>
      </c>
      <c r="D671" s="184">
        <v>141.8</v>
      </c>
      <c r="E671" s="184">
        <v>8.2</v>
      </c>
      <c r="F671" s="184">
        <v>8.8</v>
      </c>
      <c r="G671" s="460">
        <v>6.3</v>
      </c>
      <c r="H671" s="58"/>
    </row>
    <row r="672" spans="1:12" s="3" customFormat="1" ht="14.25" customHeight="1">
      <c r="A672" s="207"/>
      <c r="B672" s="208" t="s">
        <v>256</v>
      </c>
      <c r="C672" s="400"/>
      <c r="D672" s="210"/>
      <c r="E672" s="210"/>
      <c r="F672" s="210"/>
      <c r="G672" s="210"/>
      <c r="H672" s="400">
        <v>25</v>
      </c>
      <c r="I672" s="210">
        <v>70</v>
      </c>
      <c r="J672" s="210">
        <v>6.8</v>
      </c>
      <c r="K672" s="210">
        <v>4.8</v>
      </c>
      <c r="L672" s="210">
        <v>0</v>
      </c>
    </row>
    <row r="673" spans="1:8" s="3" customFormat="1" ht="14.25" customHeight="1">
      <c r="A673" s="257" t="s">
        <v>376</v>
      </c>
      <c r="B673" s="181" t="s">
        <v>212</v>
      </c>
      <c r="C673" s="178" t="s">
        <v>156</v>
      </c>
      <c r="D673" s="182">
        <v>271</v>
      </c>
      <c r="E673" s="182">
        <v>10.98</v>
      </c>
      <c r="F673" s="182">
        <v>5.08</v>
      </c>
      <c r="G673" s="182">
        <v>36.44</v>
      </c>
      <c r="H673" s="58"/>
    </row>
    <row r="674" spans="1:8" s="3" customFormat="1" ht="14.25" customHeight="1">
      <c r="A674" s="257" t="s">
        <v>178</v>
      </c>
      <c r="B674" s="181" t="s">
        <v>395</v>
      </c>
      <c r="C674" s="178">
        <v>200</v>
      </c>
      <c r="D674" s="182">
        <v>92.2</v>
      </c>
      <c r="E674" s="182">
        <v>0</v>
      </c>
      <c r="F674" s="182">
        <v>0</v>
      </c>
      <c r="G674" s="182">
        <v>23</v>
      </c>
      <c r="H674" s="58"/>
    </row>
    <row r="675" spans="1:8" s="3" customFormat="1" ht="14.25" customHeight="1">
      <c r="A675" s="257" t="s">
        <v>178</v>
      </c>
      <c r="B675" s="181" t="s">
        <v>1</v>
      </c>
      <c r="C675" s="196">
        <v>30</v>
      </c>
      <c r="D675" s="182">
        <v>63</v>
      </c>
      <c r="E675" s="182">
        <v>1.8</v>
      </c>
      <c r="F675" s="182">
        <v>0.3</v>
      </c>
      <c r="G675" s="182">
        <v>12.9</v>
      </c>
      <c r="H675" s="58"/>
    </row>
    <row r="676" spans="1:8" s="3" customFormat="1" ht="14.25" customHeight="1">
      <c r="A676" s="257" t="s">
        <v>178</v>
      </c>
      <c r="B676" s="257" t="s">
        <v>90</v>
      </c>
      <c r="C676" s="196">
        <v>30</v>
      </c>
      <c r="D676" s="182">
        <v>57</v>
      </c>
      <c r="E676" s="182">
        <v>1.8</v>
      </c>
      <c r="F676" s="182">
        <v>0.3</v>
      </c>
      <c r="G676" s="182">
        <v>11.4</v>
      </c>
      <c r="H676" s="58"/>
    </row>
    <row r="677" spans="1:8" s="3" customFormat="1" ht="14.25" customHeight="1">
      <c r="A677" s="239"/>
      <c r="B677" s="239" t="s">
        <v>8</v>
      </c>
      <c r="C677" s="423">
        <f>SUM(C670:C676)</f>
        <v>533</v>
      </c>
      <c r="D677" s="424">
        <f>SUM(D670:D676)</f>
        <v>638.8000000000001</v>
      </c>
      <c r="E677" s="424">
        <f>SUM(E670:E676)</f>
        <v>23.48</v>
      </c>
      <c r="F677" s="424">
        <f>SUM(F670:F676)</f>
        <v>14.580000000000002</v>
      </c>
      <c r="G677" s="424">
        <f>SUM(G670:G676)</f>
        <v>92.34</v>
      </c>
      <c r="H677" s="58"/>
    </row>
    <row r="678" spans="1:8" s="3" customFormat="1" ht="14.25" customHeight="1">
      <c r="A678" s="216"/>
      <c r="B678" s="188"/>
      <c r="C678" s="188"/>
      <c r="D678" s="188"/>
      <c r="E678" s="188"/>
      <c r="F678" s="188"/>
      <c r="G678" s="188"/>
      <c r="H678" s="58"/>
    </row>
    <row r="679" spans="1:8" s="3" customFormat="1" ht="14.25" customHeight="1">
      <c r="A679" s="216"/>
      <c r="B679" s="188"/>
      <c r="C679" s="188"/>
      <c r="D679" s="188"/>
      <c r="E679" s="188"/>
      <c r="F679" s="188"/>
      <c r="G679" s="188"/>
      <c r="H679" s="58"/>
    </row>
    <row r="680" spans="1:8" s="3" customFormat="1" ht="14.25" customHeight="1">
      <c r="A680" s="216"/>
      <c r="B680" s="188"/>
      <c r="C680" s="188"/>
      <c r="D680" s="188"/>
      <c r="E680" s="188"/>
      <c r="F680" s="188"/>
      <c r="G680" s="188"/>
      <c r="H680" s="58"/>
    </row>
    <row r="681" spans="1:8" s="3" customFormat="1" ht="14.25" customHeight="1">
      <c r="A681" s="216"/>
      <c r="B681" s="188"/>
      <c r="C681" s="188"/>
      <c r="D681" s="188"/>
      <c r="E681" s="188"/>
      <c r="F681" s="188"/>
      <c r="G681" s="188"/>
      <c r="H681" s="58"/>
    </row>
    <row r="682" spans="1:8" s="3" customFormat="1" ht="14.25" customHeight="1">
      <c r="A682" s="216"/>
      <c r="B682" s="188"/>
      <c r="C682" s="188"/>
      <c r="D682" s="188"/>
      <c r="E682" s="188"/>
      <c r="F682" s="188"/>
      <c r="G682" s="188"/>
      <c r="H682" s="58"/>
    </row>
    <row r="683" spans="1:8" s="3" customFormat="1" ht="14.25" customHeight="1">
      <c r="A683" s="216"/>
      <c r="B683" s="188"/>
      <c r="C683" s="188"/>
      <c r="D683" s="188"/>
      <c r="E683" s="188"/>
      <c r="F683" s="188"/>
      <c r="G683" s="188"/>
      <c r="H683" s="58"/>
    </row>
    <row r="684" spans="1:8" s="3" customFormat="1" ht="14.25" customHeight="1">
      <c r="A684" s="216"/>
      <c r="B684" s="188"/>
      <c r="C684" s="188"/>
      <c r="D684" s="188"/>
      <c r="E684" s="188"/>
      <c r="F684" s="188"/>
      <c r="G684" s="188"/>
      <c r="H684" s="58"/>
    </row>
    <row r="685" spans="1:8" s="3" customFormat="1" ht="14.25" customHeight="1">
      <c r="A685" s="216"/>
      <c r="B685" s="188"/>
      <c r="C685" s="188"/>
      <c r="D685" s="188"/>
      <c r="E685" s="188"/>
      <c r="F685" s="188"/>
      <c r="G685" s="188"/>
      <c r="H685" s="58"/>
    </row>
    <row r="686" spans="1:8" s="3" customFormat="1" ht="14.25" customHeight="1">
      <c r="A686" s="216"/>
      <c r="B686" s="188"/>
      <c r="C686" s="188"/>
      <c r="D686" s="188"/>
      <c r="E686" s="188"/>
      <c r="F686" s="188"/>
      <c r="G686" s="188"/>
      <c r="H686" s="58"/>
    </row>
    <row r="687" spans="1:8" s="3" customFormat="1" ht="14.25" customHeight="1">
      <c r="A687" s="216"/>
      <c r="B687" s="188"/>
      <c r="C687" s="188"/>
      <c r="D687" s="188"/>
      <c r="E687" s="188"/>
      <c r="F687" s="188"/>
      <c r="G687" s="188"/>
      <c r="H687" s="58"/>
    </row>
    <row r="688" spans="1:8" s="3" customFormat="1" ht="14.25" customHeight="1">
      <c r="A688" s="216"/>
      <c r="B688" s="188"/>
      <c r="C688" s="188"/>
      <c r="D688" s="188"/>
      <c r="E688" s="188"/>
      <c r="F688" s="188"/>
      <c r="G688" s="188"/>
      <c r="H688" s="58"/>
    </row>
    <row r="689" spans="1:8" s="3" customFormat="1" ht="14.25" customHeight="1">
      <c r="A689" s="216"/>
      <c r="B689" s="188"/>
      <c r="C689" s="188"/>
      <c r="D689" s="188"/>
      <c r="E689" s="188"/>
      <c r="F689" s="188"/>
      <c r="G689" s="188"/>
      <c r="H689" s="58"/>
    </row>
    <row r="690" spans="1:8" s="3" customFormat="1" ht="14.25" customHeight="1">
      <c r="A690" s="216"/>
      <c r="B690" s="188"/>
      <c r="C690" s="188"/>
      <c r="D690" s="188"/>
      <c r="E690" s="188"/>
      <c r="F690" s="188"/>
      <c r="G690" s="188"/>
      <c r="H690" s="58"/>
    </row>
    <row r="691" spans="1:8" s="3" customFormat="1" ht="14.25" customHeight="1">
      <c r="A691" s="216"/>
      <c r="B691" s="188"/>
      <c r="C691" s="188"/>
      <c r="D691" s="188"/>
      <c r="E691" s="188"/>
      <c r="F691" s="188"/>
      <c r="G691" s="188"/>
      <c r="H691" s="58"/>
    </row>
    <row r="692" spans="1:8" s="3" customFormat="1" ht="14.25" customHeight="1">
      <c r="A692" s="216"/>
      <c r="B692" s="188"/>
      <c r="C692" s="188"/>
      <c r="D692" s="188"/>
      <c r="E692" s="188"/>
      <c r="F692" s="188"/>
      <c r="G692" s="188"/>
      <c r="H692" s="58"/>
    </row>
    <row r="693" spans="1:8" s="3" customFormat="1" ht="14.25" customHeight="1">
      <c r="A693" s="216"/>
      <c r="B693" s="188"/>
      <c r="C693" s="188"/>
      <c r="D693" s="188"/>
      <c r="E693" s="188"/>
      <c r="F693" s="188"/>
      <c r="G693" s="188"/>
      <c r="H693" s="58"/>
    </row>
    <row r="694" spans="1:8" s="3" customFormat="1" ht="14.25" customHeight="1">
      <c r="A694" s="216"/>
      <c r="B694" s="188"/>
      <c r="C694" s="188"/>
      <c r="D694" s="188"/>
      <c r="E694" s="188"/>
      <c r="F694" s="188"/>
      <c r="G694" s="188"/>
      <c r="H694" s="58"/>
    </row>
    <row r="695" spans="1:8" s="3" customFormat="1" ht="14.25" customHeight="1">
      <c r="A695" s="216"/>
      <c r="B695" s="188"/>
      <c r="C695" s="188"/>
      <c r="D695" s="188"/>
      <c r="E695" s="188"/>
      <c r="F695" s="188"/>
      <c r="G695" s="188"/>
      <c r="H695" s="58"/>
    </row>
    <row r="696" spans="1:8" s="3" customFormat="1" ht="14.25" customHeight="1">
      <c r="A696" s="216"/>
      <c r="B696" s="188"/>
      <c r="C696" s="188"/>
      <c r="D696" s="188"/>
      <c r="E696" s="188"/>
      <c r="F696" s="188"/>
      <c r="G696" s="188"/>
      <c r="H696" s="58"/>
    </row>
    <row r="697" spans="1:8" s="3" customFormat="1" ht="14.25" customHeight="1">
      <c r="A697" s="216"/>
      <c r="B697" s="188"/>
      <c r="C697" s="188"/>
      <c r="D697" s="188"/>
      <c r="E697" s="188"/>
      <c r="F697" s="188"/>
      <c r="G697" s="188"/>
      <c r="H697" s="58"/>
    </row>
    <row r="698" spans="1:8" s="3" customFormat="1" ht="14.25" customHeight="1">
      <c r="A698" s="216"/>
      <c r="B698" s="188"/>
      <c r="C698" s="188"/>
      <c r="D698" s="188"/>
      <c r="E698" s="188"/>
      <c r="F698" s="188"/>
      <c r="G698" s="188"/>
      <c r="H698" s="58"/>
    </row>
    <row r="699" spans="1:8" s="3" customFormat="1" ht="14.25" customHeight="1">
      <c r="A699" s="216"/>
      <c r="B699" s="188"/>
      <c r="C699" s="188"/>
      <c r="D699" s="188"/>
      <c r="E699" s="188"/>
      <c r="F699" s="188"/>
      <c r="G699" s="188"/>
      <c r="H699" s="58"/>
    </row>
    <row r="700" spans="1:8" s="3" customFormat="1" ht="14.25" customHeight="1">
      <c r="A700" s="216"/>
      <c r="B700" s="188"/>
      <c r="C700" s="188"/>
      <c r="D700" s="188"/>
      <c r="E700" s="188"/>
      <c r="F700" s="188"/>
      <c r="G700" s="188"/>
      <c r="H700" s="58"/>
    </row>
    <row r="701" spans="1:8" s="3" customFormat="1" ht="14.25" customHeight="1">
      <c r="A701" s="216"/>
      <c r="B701" s="188"/>
      <c r="C701" s="188"/>
      <c r="D701" s="188"/>
      <c r="E701" s="188"/>
      <c r="F701" s="188"/>
      <c r="G701" s="188"/>
      <c r="H701" s="58"/>
    </row>
    <row r="702" spans="1:8" s="46" customFormat="1" ht="14.25" customHeight="1">
      <c r="A702" s="197"/>
      <c r="B702" s="197" t="s">
        <v>58</v>
      </c>
      <c r="C702" s="198"/>
      <c r="D702" s="199"/>
      <c r="E702" s="199"/>
      <c r="F702" s="199"/>
      <c r="G702" s="199"/>
      <c r="H702" s="58"/>
    </row>
    <row r="703" spans="1:8" s="46" customFormat="1" ht="14.25" customHeight="1">
      <c r="A703" s="197"/>
      <c r="B703" s="197" t="s">
        <v>72</v>
      </c>
      <c r="C703" s="198"/>
      <c r="D703" s="199"/>
      <c r="E703" s="199"/>
      <c r="F703" s="199"/>
      <c r="G703" s="199"/>
      <c r="H703" s="79"/>
    </row>
    <row r="704" spans="1:8" s="46" customFormat="1" ht="14.25" customHeight="1" thickBot="1">
      <c r="A704" s="197"/>
      <c r="B704" s="200" t="s">
        <v>345</v>
      </c>
      <c r="C704" s="198"/>
      <c r="D704" s="199"/>
      <c r="E704" s="199"/>
      <c r="F704" s="199"/>
      <c r="G704" s="199"/>
      <c r="H704" s="79"/>
    </row>
    <row r="705" spans="1:8" s="46" customFormat="1" ht="14.25" customHeight="1">
      <c r="A705" s="527" t="s">
        <v>22</v>
      </c>
      <c r="B705" s="494" t="s">
        <v>23</v>
      </c>
      <c r="C705" s="496" t="s">
        <v>24</v>
      </c>
      <c r="D705" s="507" t="s">
        <v>26</v>
      </c>
      <c r="E705" s="500" t="s">
        <v>25</v>
      </c>
      <c r="F705" s="501"/>
      <c r="G705" s="502"/>
      <c r="H705" s="79"/>
    </row>
    <row r="706" spans="1:8" s="46" customFormat="1" ht="14.25" customHeight="1" thickBot="1">
      <c r="A706" s="528"/>
      <c r="B706" s="495"/>
      <c r="C706" s="497"/>
      <c r="D706" s="508"/>
      <c r="E706" s="390" t="s">
        <v>27</v>
      </c>
      <c r="F706" s="390" t="s">
        <v>28</v>
      </c>
      <c r="G706" s="391" t="s">
        <v>29</v>
      </c>
      <c r="H706" s="79"/>
    </row>
    <row r="707" spans="1:8" s="46" customFormat="1" ht="14.25" customHeight="1" thickBot="1">
      <c r="A707" s="415">
        <v>1</v>
      </c>
      <c r="B707" s="416">
        <v>2</v>
      </c>
      <c r="C707" s="237">
        <v>3</v>
      </c>
      <c r="D707" s="238">
        <v>7</v>
      </c>
      <c r="E707" s="237">
        <v>4</v>
      </c>
      <c r="F707" s="237">
        <v>5</v>
      </c>
      <c r="G707" s="237">
        <v>6</v>
      </c>
      <c r="H707" s="79"/>
    </row>
    <row r="708" spans="1:8" s="46" customFormat="1" ht="14.25" customHeight="1">
      <c r="A708" s="172"/>
      <c r="B708" s="172" t="s">
        <v>73</v>
      </c>
      <c r="C708" s="174"/>
      <c r="D708" s="175"/>
      <c r="E708" s="175"/>
      <c r="F708" s="175"/>
      <c r="G708" s="175"/>
      <c r="H708" s="79"/>
    </row>
    <row r="709" spans="1:8" s="46" customFormat="1" ht="14.25" customHeight="1">
      <c r="A709" s="176"/>
      <c r="B709" s="239" t="s">
        <v>10</v>
      </c>
      <c r="C709" s="178"/>
      <c r="D709" s="180"/>
      <c r="E709" s="179"/>
      <c r="F709" s="179"/>
      <c r="G709" s="179"/>
      <c r="H709" s="81"/>
    </row>
    <row r="710" spans="1:8" s="46" customFormat="1" ht="14.25" customHeight="1">
      <c r="A710" s="441" t="s">
        <v>332</v>
      </c>
      <c r="B710" s="442" t="s">
        <v>481</v>
      </c>
      <c r="C710" s="443">
        <v>75</v>
      </c>
      <c r="D710" s="182">
        <v>330</v>
      </c>
      <c r="E710" s="210">
        <v>4.5</v>
      </c>
      <c r="F710" s="210">
        <v>15</v>
      </c>
      <c r="G710" s="455">
        <v>43.5</v>
      </c>
      <c r="H710" s="365"/>
    </row>
    <row r="711" spans="1:21" s="46" customFormat="1" ht="14.25" customHeight="1">
      <c r="A711" s="257" t="s">
        <v>250</v>
      </c>
      <c r="B711" s="181" t="s">
        <v>179</v>
      </c>
      <c r="C711" s="178">
        <v>100</v>
      </c>
      <c r="D711" s="182">
        <v>53</v>
      </c>
      <c r="E711" s="182">
        <v>0.8</v>
      </c>
      <c r="F711" s="182">
        <v>0.3</v>
      </c>
      <c r="G711" s="182">
        <v>11.5</v>
      </c>
      <c r="H711" s="341"/>
      <c r="S711" s="257"/>
      <c r="T711" s="181"/>
      <c r="U711" s="178"/>
    </row>
    <row r="712" spans="1:8" s="46" customFormat="1" ht="14.25" customHeight="1">
      <c r="A712" s="257" t="s">
        <v>178</v>
      </c>
      <c r="B712" s="417" t="s">
        <v>74</v>
      </c>
      <c r="C712" s="196">
        <v>60</v>
      </c>
      <c r="D712" s="464">
        <f>55*0.6</f>
        <v>33</v>
      </c>
      <c r="E712" s="465">
        <f>5*0.6</f>
        <v>3</v>
      </c>
      <c r="F712" s="465">
        <f>0.2*0.6</f>
        <v>0.12</v>
      </c>
      <c r="G712" s="466">
        <f>8.3*0.6</f>
        <v>4.98</v>
      </c>
      <c r="H712" s="341"/>
    </row>
    <row r="713" spans="1:8" s="46" customFormat="1" ht="14.25" customHeight="1">
      <c r="A713" s="257" t="s">
        <v>222</v>
      </c>
      <c r="B713" s="181" t="s">
        <v>220</v>
      </c>
      <c r="C713" s="178" t="s">
        <v>397</v>
      </c>
      <c r="D713" s="182">
        <v>237.23</v>
      </c>
      <c r="E713" s="182">
        <v>12.68</v>
      </c>
      <c r="F713" s="182">
        <v>19.42</v>
      </c>
      <c r="G713" s="182">
        <v>3.15</v>
      </c>
      <c r="H713" s="58"/>
    </row>
    <row r="714" spans="1:8" s="46" customFormat="1" ht="14.25" customHeight="1">
      <c r="A714" s="257" t="s">
        <v>224</v>
      </c>
      <c r="B714" s="439" t="s">
        <v>379</v>
      </c>
      <c r="C714" s="178" t="s">
        <v>7</v>
      </c>
      <c r="D714" s="182">
        <v>37.9</v>
      </c>
      <c r="E714" s="182">
        <v>0.4</v>
      </c>
      <c r="F714" s="182">
        <v>0</v>
      </c>
      <c r="G714" s="182">
        <v>9.1</v>
      </c>
      <c r="H714" s="79"/>
    </row>
    <row r="715" spans="1:8" s="46" customFormat="1" ht="14.25" customHeight="1">
      <c r="A715" s="239"/>
      <c r="B715" s="239" t="s">
        <v>8</v>
      </c>
      <c r="C715" s="423">
        <v>607</v>
      </c>
      <c r="D715" s="424">
        <f>SUM(D710:D714)</f>
        <v>691.13</v>
      </c>
      <c r="E715" s="424">
        <f>SUM(E710:E714)</f>
        <v>21.38</v>
      </c>
      <c r="F715" s="424">
        <f>SUM(F710:F714)</f>
        <v>34.84</v>
      </c>
      <c r="G715" s="424">
        <f>SUM(G710:G714)</f>
        <v>72.23</v>
      </c>
      <c r="H715" s="57"/>
    </row>
    <row r="716" spans="1:8" s="46" customFormat="1" ht="14.25" customHeight="1">
      <c r="A716" s="216"/>
      <c r="B716" s="216"/>
      <c r="C716" s="189"/>
      <c r="D716" s="191"/>
      <c r="E716" s="190"/>
      <c r="F716" s="191"/>
      <c r="G716" s="190"/>
      <c r="H716" s="79"/>
    </row>
    <row r="717" spans="1:8" s="46" customFormat="1" ht="14.25" customHeight="1">
      <c r="A717" s="216"/>
      <c r="B717" s="216"/>
      <c r="C717" s="189"/>
      <c r="D717" s="191"/>
      <c r="E717" s="190"/>
      <c r="F717" s="191"/>
      <c r="G717" s="190"/>
      <c r="H717" s="57"/>
    </row>
    <row r="718" spans="1:8" s="46" customFormat="1" ht="14.25" customHeight="1">
      <c r="A718" s="216"/>
      <c r="B718" s="216"/>
      <c r="C718" s="189"/>
      <c r="D718" s="191"/>
      <c r="E718" s="190"/>
      <c r="F718" s="191"/>
      <c r="G718" s="190"/>
      <c r="H718" s="79"/>
    </row>
    <row r="719" spans="1:8" s="46" customFormat="1" ht="14.25" customHeight="1">
      <c r="A719" s="176"/>
      <c r="B719" s="239" t="s">
        <v>88</v>
      </c>
      <c r="C719" s="178"/>
      <c r="D719" s="180"/>
      <c r="E719" s="179"/>
      <c r="F719" s="179"/>
      <c r="G719" s="179"/>
      <c r="H719" s="79"/>
    </row>
    <row r="720" spans="1:12" s="46" customFormat="1" ht="14.25" customHeight="1">
      <c r="A720" s="257" t="s">
        <v>250</v>
      </c>
      <c r="B720" s="181" t="s">
        <v>233</v>
      </c>
      <c r="C720" s="178"/>
      <c r="D720" s="182"/>
      <c r="E720" s="182"/>
      <c r="F720" s="182"/>
      <c r="G720" s="182"/>
      <c r="H720" s="178">
        <v>100</v>
      </c>
      <c r="I720" s="182">
        <v>96</v>
      </c>
      <c r="J720" s="182">
        <v>1.5</v>
      </c>
      <c r="K720" s="182">
        <v>0.5</v>
      </c>
      <c r="L720" s="182">
        <v>21</v>
      </c>
    </row>
    <row r="721" spans="1:8" s="46" customFormat="1" ht="14.25" customHeight="1">
      <c r="A721" s="432" t="s">
        <v>413</v>
      </c>
      <c r="B721" s="439" t="s">
        <v>270</v>
      </c>
      <c r="C721" s="178">
        <v>60</v>
      </c>
      <c r="D721" s="467">
        <f>27*0.6</f>
        <v>16.2</v>
      </c>
      <c r="E721" s="467">
        <f>1.3*0.6</f>
        <v>0.78</v>
      </c>
      <c r="F721" s="467">
        <f>0.1*0.6</f>
        <v>0.06</v>
      </c>
      <c r="G721" s="468">
        <f>5.3*0.6</f>
        <v>3.1799999999999997</v>
      </c>
      <c r="H721" s="79"/>
    </row>
    <row r="722" spans="1:8" s="46" customFormat="1" ht="14.25" customHeight="1">
      <c r="A722" s="444" t="s">
        <v>338</v>
      </c>
      <c r="B722" s="202" t="s">
        <v>339</v>
      </c>
      <c r="C722" s="178">
        <v>225</v>
      </c>
      <c r="D722" s="182">
        <v>84.8</v>
      </c>
      <c r="E722" s="182">
        <v>1.7</v>
      </c>
      <c r="F722" s="182">
        <v>2.2</v>
      </c>
      <c r="G722" s="182">
        <v>12.3</v>
      </c>
      <c r="H722" s="79"/>
    </row>
    <row r="723" spans="1:8" s="46" customFormat="1" ht="14.25" customHeight="1">
      <c r="A723" s="257" t="s">
        <v>120</v>
      </c>
      <c r="B723" s="181" t="s">
        <v>482</v>
      </c>
      <c r="C723" s="178">
        <v>90</v>
      </c>
      <c r="D723" s="401">
        <v>271.2</v>
      </c>
      <c r="E723" s="401">
        <v>16.4</v>
      </c>
      <c r="F723" s="401">
        <v>16.32</v>
      </c>
      <c r="G723" s="401">
        <v>14.64</v>
      </c>
      <c r="H723" s="79"/>
    </row>
    <row r="724" spans="1:8" s="46" customFormat="1" ht="14.25" customHeight="1">
      <c r="A724" s="257" t="s">
        <v>465</v>
      </c>
      <c r="B724" s="181" t="s">
        <v>43</v>
      </c>
      <c r="C724" s="178">
        <v>150</v>
      </c>
      <c r="D724" s="182">
        <v>145.8</v>
      </c>
      <c r="E724" s="182">
        <v>3.1</v>
      </c>
      <c r="F724" s="182">
        <v>6</v>
      </c>
      <c r="G724" s="182">
        <v>19.7</v>
      </c>
      <c r="H724" s="79"/>
    </row>
    <row r="725" spans="1:8" s="46" customFormat="1" ht="14.25" customHeight="1">
      <c r="A725" s="257" t="s">
        <v>242</v>
      </c>
      <c r="B725" s="181" t="s">
        <v>370</v>
      </c>
      <c r="C725" s="178">
        <v>200</v>
      </c>
      <c r="D725" s="182">
        <v>52.9</v>
      </c>
      <c r="E725" s="182">
        <v>0.2</v>
      </c>
      <c r="F725" s="182">
        <v>0</v>
      </c>
      <c r="G725" s="182">
        <v>13</v>
      </c>
      <c r="H725" s="79"/>
    </row>
    <row r="726" spans="1:8" s="46" customFormat="1" ht="14.25" customHeight="1">
      <c r="A726" s="257" t="s">
        <v>178</v>
      </c>
      <c r="B726" s="181" t="s">
        <v>1</v>
      </c>
      <c r="C726" s="196">
        <v>30</v>
      </c>
      <c r="D726" s="182">
        <v>63</v>
      </c>
      <c r="E726" s="182">
        <v>1.8</v>
      </c>
      <c r="F726" s="182">
        <v>0.3</v>
      </c>
      <c r="G726" s="182">
        <v>12.9</v>
      </c>
      <c r="H726" s="79"/>
    </row>
    <row r="727" spans="1:8" s="46" customFormat="1" ht="14.25" customHeight="1">
      <c r="A727" s="257"/>
      <c r="B727" s="257"/>
      <c r="C727" s="196"/>
      <c r="D727" s="182"/>
      <c r="E727" s="182"/>
      <c r="F727" s="182"/>
      <c r="G727" s="182"/>
      <c r="H727" s="79"/>
    </row>
    <row r="728" spans="1:8" s="46" customFormat="1" ht="14.25" customHeight="1">
      <c r="A728" s="239"/>
      <c r="B728" s="239" t="s">
        <v>8</v>
      </c>
      <c r="C728" s="424">
        <f>SUM(C720:C727)</f>
        <v>755</v>
      </c>
      <c r="D728" s="424">
        <f>SUM(D720:D727)</f>
        <v>633.9</v>
      </c>
      <c r="E728" s="424">
        <f>SUM(E720:E727)</f>
        <v>23.98</v>
      </c>
      <c r="F728" s="424">
        <f>SUM(F720:F727)</f>
        <v>24.880000000000003</v>
      </c>
      <c r="G728" s="424">
        <f>SUM(G720:G727)</f>
        <v>75.72</v>
      </c>
      <c r="H728" s="79"/>
    </row>
    <row r="729" spans="1:8" s="46" customFormat="1" ht="14.25" customHeight="1">
      <c r="A729" s="216"/>
      <c r="B729" s="216"/>
      <c r="C729" s="189"/>
      <c r="D729" s="191"/>
      <c r="E729" s="190"/>
      <c r="F729" s="191"/>
      <c r="G729" s="190"/>
      <c r="H729" s="79"/>
    </row>
    <row r="730" spans="1:8" s="46" customFormat="1" ht="14.25" customHeight="1">
      <c r="A730" s="216"/>
      <c r="B730" s="216"/>
      <c r="C730" s="189"/>
      <c r="D730" s="191"/>
      <c r="E730" s="190"/>
      <c r="F730" s="191"/>
      <c r="G730" s="190"/>
      <c r="H730" s="79"/>
    </row>
    <row r="731" spans="1:8" s="46" customFormat="1" ht="14.25" customHeight="1">
      <c r="A731" s="216"/>
      <c r="B731" s="216"/>
      <c r="C731" s="189"/>
      <c r="D731" s="191"/>
      <c r="E731" s="190"/>
      <c r="F731" s="191"/>
      <c r="G731" s="190"/>
      <c r="H731" s="79"/>
    </row>
    <row r="732" spans="1:8" s="46" customFormat="1" ht="14.25" customHeight="1">
      <c r="A732" s="216"/>
      <c r="B732" s="216"/>
      <c r="C732" s="189"/>
      <c r="D732" s="191"/>
      <c r="E732" s="190"/>
      <c r="F732" s="191"/>
      <c r="G732" s="190"/>
      <c r="H732" s="79"/>
    </row>
    <row r="733" spans="1:8" s="46" customFormat="1" ht="14.25" customHeight="1">
      <c r="A733" s="216"/>
      <c r="B733" s="216"/>
      <c r="C733" s="189"/>
      <c r="D733" s="191"/>
      <c r="E733" s="190"/>
      <c r="F733" s="191"/>
      <c r="G733" s="190"/>
      <c r="H733" s="79"/>
    </row>
    <row r="734" spans="1:8" s="46" customFormat="1" ht="14.25" customHeight="1">
      <c r="A734" s="216"/>
      <c r="B734" s="216"/>
      <c r="C734" s="189"/>
      <c r="D734" s="191"/>
      <c r="E734" s="190"/>
      <c r="F734" s="191"/>
      <c r="G734" s="190"/>
      <c r="H734" s="79"/>
    </row>
    <row r="735" spans="1:8" s="46" customFormat="1" ht="14.25" customHeight="1">
      <c r="A735" s="216"/>
      <c r="B735" s="216"/>
      <c r="C735" s="189"/>
      <c r="D735" s="191"/>
      <c r="E735" s="190"/>
      <c r="F735" s="191"/>
      <c r="G735" s="190"/>
      <c r="H735" s="79"/>
    </row>
    <row r="736" spans="1:8" s="46" customFormat="1" ht="14.25" customHeight="1">
      <c r="A736" s="216"/>
      <c r="B736" s="216"/>
      <c r="C736" s="189"/>
      <c r="D736" s="191"/>
      <c r="E736" s="190"/>
      <c r="F736" s="191"/>
      <c r="G736" s="190"/>
      <c r="H736" s="79"/>
    </row>
    <row r="737" spans="1:8" s="46" customFormat="1" ht="14.25" customHeight="1">
      <c r="A737" s="216"/>
      <c r="B737" s="216"/>
      <c r="C737" s="189"/>
      <c r="D737" s="191"/>
      <c r="E737" s="190"/>
      <c r="F737" s="191"/>
      <c r="G737" s="190"/>
      <c r="H737" s="79"/>
    </row>
    <row r="738" spans="1:8" s="46" customFormat="1" ht="14.25" customHeight="1">
      <c r="A738" s="216"/>
      <c r="B738" s="216"/>
      <c r="C738" s="189"/>
      <c r="D738" s="191"/>
      <c r="E738" s="190"/>
      <c r="F738" s="191"/>
      <c r="G738" s="190"/>
      <c r="H738" s="79"/>
    </row>
    <row r="739" spans="1:8" s="46" customFormat="1" ht="14.25" customHeight="1">
      <c r="A739" s="216"/>
      <c r="B739" s="216"/>
      <c r="C739" s="189"/>
      <c r="D739" s="191"/>
      <c r="E739" s="190"/>
      <c r="F739" s="191"/>
      <c r="G739" s="190"/>
      <c r="H739" s="79"/>
    </row>
    <row r="740" spans="1:8" s="46" customFormat="1" ht="14.25" customHeight="1">
      <c r="A740" s="216"/>
      <c r="B740" s="216"/>
      <c r="C740" s="189"/>
      <c r="D740" s="191"/>
      <c r="E740" s="190"/>
      <c r="F740" s="191"/>
      <c r="G740" s="190"/>
      <c r="H740" s="79"/>
    </row>
    <row r="741" spans="1:8" s="46" customFormat="1" ht="14.25" customHeight="1">
      <c r="A741" s="216"/>
      <c r="B741" s="216"/>
      <c r="C741" s="189"/>
      <c r="D741" s="191"/>
      <c r="E741" s="190"/>
      <c r="F741" s="191"/>
      <c r="G741" s="190"/>
      <c r="H741" s="79"/>
    </row>
    <row r="742" spans="1:8" s="46" customFormat="1" ht="14.25" customHeight="1">
      <c r="A742" s="216"/>
      <c r="B742" s="216"/>
      <c r="C742" s="189"/>
      <c r="D742" s="191"/>
      <c r="E742" s="190"/>
      <c r="F742" s="191"/>
      <c r="G742" s="190"/>
      <c r="H742" s="79"/>
    </row>
    <row r="743" spans="1:8" s="46" customFormat="1" ht="14.25" customHeight="1">
      <c r="A743" s="216"/>
      <c r="B743" s="216"/>
      <c r="C743" s="189"/>
      <c r="D743" s="191"/>
      <c r="E743" s="190"/>
      <c r="F743" s="191"/>
      <c r="G743" s="190"/>
      <c r="H743" s="79"/>
    </row>
    <row r="744" spans="1:8" s="46" customFormat="1" ht="14.25" customHeight="1">
      <c r="A744" s="216"/>
      <c r="B744" s="216"/>
      <c r="C744" s="189"/>
      <c r="D744" s="191"/>
      <c r="E744" s="190"/>
      <c r="F744" s="191"/>
      <c r="G744" s="190"/>
      <c r="H744" s="79"/>
    </row>
    <row r="745" spans="1:8" s="46" customFormat="1" ht="14.25" customHeight="1">
      <c r="A745" s="216"/>
      <c r="B745" s="216"/>
      <c r="C745" s="189"/>
      <c r="D745" s="191"/>
      <c r="E745" s="190"/>
      <c r="F745" s="191"/>
      <c r="G745" s="190"/>
      <c r="H745" s="79"/>
    </row>
    <row r="746" spans="1:8" s="46" customFormat="1" ht="14.25" customHeight="1">
      <c r="A746" s="216"/>
      <c r="B746" s="216"/>
      <c r="C746" s="189"/>
      <c r="D746" s="191"/>
      <c r="E746" s="190"/>
      <c r="F746" s="191"/>
      <c r="G746" s="190"/>
      <c r="H746" s="79"/>
    </row>
    <row r="747" spans="1:8" s="46" customFormat="1" ht="14.25" customHeight="1">
      <c r="A747" s="216"/>
      <c r="B747" s="216"/>
      <c r="C747" s="189"/>
      <c r="D747" s="191"/>
      <c r="E747" s="190"/>
      <c r="F747" s="191"/>
      <c r="G747" s="190"/>
      <c r="H747" s="79"/>
    </row>
    <row r="748" spans="1:8" s="46" customFormat="1" ht="14.25" customHeight="1">
      <c r="A748" s="216"/>
      <c r="B748" s="216"/>
      <c r="C748" s="189"/>
      <c r="D748" s="191"/>
      <c r="E748" s="190"/>
      <c r="F748" s="191"/>
      <c r="G748" s="190"/>
      <c r="H748" s="79"/>
    </row>
    <row r="749" spans="1:8" s="46" customFormat="1" ht="14.25" customHeight="1">
      <c r="A749" s="216"/>
      <c r="B749" s="216"/>
      <c r="C749" s="189"/>
      <c r="D749" s="191"/>
      <c r="E749" s="190"/>
      <c r="F749" s="191"/>
      <c r="G749" s="190"/>
      <c r="H749" s="79"/>
    </row>
    <row r="750" spans="1:8" s="46" customFormat="1" ht="14.25" customHeight="1">
      <c r="A750" s="216"/>
      <c r="B750" s="216"/>
      <c r="C750" s="189"/>
      <c r="D750" s="191"/>
      <c r="E750" s="190"/>
      <c r="F750" s="191"/>
      <c r="G750" s="190"/>
      <c r="H750" s="79"/>
    </row>
    <row r="751" spans="1:8" s="46" customFormat="1" ht="14.25" customHeight="1">
      <c r="A751" s="216"/>
      <c r="B751" s="216"/>
      <c r="C751" s="189"/>
      <c r="D751" s="191"/>
      <c r="E751" s="190"/>
      <c r="F751" s="191"/>
      <c r="G751" s="190"/>
      <c r="H751" s="79"/>
    </row>
    <row r="752" spans="1:8" s="46" customFormat="1" ht="14.25" customHeight="1">
      <c r="A752" s="197"/>
      <c r="B752" s="197" t="s">
        <v>75</v>
      </c>
      <c r="C752" s="198"/>
      <c r="D752" s="199"/>
      <c r="E752" s="199"/>
      <c r="F752" s="199"/>
      <c r="G752" s="199"/>
      <c r="H752" s="81"/>
    </row>
    <row r="753" spans="1:8" s="46" customFormat="1" ht="14.25" customHeight="1">
      <c r="A753" s="197"/>
      <c r="B753" s="197" t="s">
        <v>76</v>
      </c>
      <c r="C753" s="198"/>
      <c r="D753" s="220"/>
      <c r="E753" s="220"/>
      <c r="F753" s="220"/>
      <c r="G753" s="220"/>
      <c r="H753" s="88"/>
    </row>
    <row r="754" spans="1:8" s="46" customFormat="1" ht="14.25" customHeight="1" thickBot="1">
      <c r="A754" s="197"/>
      <c r="B754" s="200" t="s">
        <v>345</v>
      </c>
      <c r="C754" s="198"/>
      <c r="D754" s="199"/>
      <c r="E754" s="199"/>
      <c r="F754" s="199"/>
      <c r="G754" s="199"/>
      <c r="H754" s="57"/>
    </row>
    <row r="755" spans="1:8" s="46" customFormat="1" ht="14.25" customHeight="1">
      <c r="A755" s="527" t="s">
        <v>22</v>
      </c>
      <c r="B755" s="494" t="s">
        <v>23</v>
      </c>
      <c r="C755" s="496" t="s">
        <v>24</v>
      </c>
      <c r="D755" s="507" t="s">
        <v>26</v>
      </c>
      <c r="E755" s="500" t="s">
        <v>25</v>
      </c>
      <c r="F755" s="501"/>
      <c r="G755" s="502"/>
      <c r="H755" s="57"/>
    </row>
    <row r="756" spans="1:8" s="46" customFormat="1" ht="14.25" customHeight="1" thickBot="1">
      <c r="A756" s="528"/>
      <c r="B756" s="495"/>
      <c r="C756" s="497"/>
      <c r="D756" s="508"/>
      <c r="E756" s="390" t="s">
        <v>27</v>
      </c>
      <c r="F756" s="390" t="s">
        <v>28</v>
      </c>
      <c r="G756" s="391" t="s">
        <v>29</v>
      </c>
      <c r="H756" s="79"/>
    </row>
    <row r="757" spans="1:8" s="46" customFormat="1" ht="14.25" customHeight="1" thickBot="1">
      <c r="A757" s="415">
        <v>1</v>
      </c>
      <c r="B757" s="416">
        <v>2</v>
      </c>
      <c r="C757" s="237">
        <v>3</v>
      </c>
      <c r="D757" s="238">
        <v>7</v>
      </c>
      <c r="E757" s="237">
        <v>4</v>
      </c>
      <c r="F757" s="237">
        <v>5</v>
      </c>
      <c r="G757" s="237">
        <v>6</v>
      </c>
      <c r="H757" s="79"/>
    </row>
    <row r="758" spans="1:8" s="46" customFormat="1" ht="14.25" customHeight="1">
      <c r="A758" s="172"/>
      <c r="B758" s="172" t="s">
        <v>77</v>
      </c>
      <c r="C758" s="174"/>
      <c r="D758" s="175"/>
      <c r="E758" s="175"/>
      <c r="F758" s="175"/>
      <c r="G758" s="175"/>
      <c r="H758" s="58"/>
    </row>
    <row r="759" spans="1:8" s="46" customFormat="1" ht="14.25" customHeight="1">
      <c r="A759" s="176"/>
      <c r="B759" s="239" t="s">
        <v>10</v>
      </c>
      <c r="C759" s="178"/>
      <c r="D759" s="445"/>
      <c r="E759" s="445"/>
      <c r="F759" s="445"/>
      <c r="G759" s="445"/>
      <c r="H759" s="79"/>
    </row>
    <row r="760" spans="1:8" s="46" customFormat="1" ht="14.25" customHeight="1">
      <c r="A760" s="257" t="s">
        <v>250</v>
      </c>
      <c r="B760" s="181" t="s">
        <v>308</v>
      </c>
      <c r="C760" s="178">
        <v>100</v>
      </c>
      <c r="D760" s="182">
        <v>47</v>
      </c>
      <c r="E760" s="182">
        <v>0.8</v>
      </c>
      <c r="F760" s="182">
        <v>0.4</v>
      </c>
      <c r="G760" s="182">
        <v>8.1</v>
      </c>
      <c r="H760" s="79"/>
    </row>
    <row r="761" spans="1:8" s="46" customFormat="1" ht="14.25" customHeight="1">
      <c r="A761" s="257" t="s">
        <v>178</v>
      </c>
      <c r="B761" s="181" t="s">
        <v>159</v>
      </c>
      <c r="C761" s="178">
        <v>20</v>
      </c>
      <c r="D761" s="182">
        <v>64.51</v>
      </c>
      <c r="E761" s="182">
        <v>0.64</v>
      </c>
      <c r="F761" s="182">
        <v>0</v>
      </c>
      <c r="G761" s="182">
        <v>13.02</v>
      </c>
      <c r="H761" s="89"/>
    </row>
    <row r="762" spans="1:8" s="46" customFormat="1" ht="14.25" customHeight="1">
      <c r="A762" s="257" t="s">
        <v>227</v>
      </c>
      <c r="B762" s="181" t="s">
        <v>226</v>
      </c>
      <c r="C762" s="178">
        <v>200</v>
      </c>
      <c r="D762" s="182">
        <v>314.6</v>
      </c>
      <c r="E762" s="182">
        <v>27.3</v>
      </c>
      <c r="F762" s="182">
        <v>8.1</v>
      </c>
      <c r="G762" s="182">
        <v>33.2</v>
      </c>
      <c r="H762" s="284"/>
    </row>
    <row r="763" spans="1:8" s="46" customFormat="1" ht="14.25" customHeight="1">
      <c r="A763" s="257" t="s">
        <v>184</v>
      </c>
      <c r="B763" s="181" t="s">
        <v>228</v>
      </c>
      <c r="C763" s="178">
        <v>200</v>
      </c>
      <c r="D763" s="182">
        <v>26.8</v>
      </c>
      <c r="E763" s="182">
        <v>0.2</v>
      </c>
      <c r="F763" s="182">
        <v>0</v>
      </c>
      <c r="G763" s="182">
        <v>6.5</v>
      </c>
      <c r="H763" s="307"/>
    </row>
    <row r="764" spans="1:8" s="46" customFormat="1" ht="14.25" customHeight="1">
      <c r="A764" s="257" t="s">
        <v>178</v>
      </c>
      <c r="B764" s="181" t="s">
        <v>1</v>
      </c>
      <c r="C764" s="196">
        <v>30</v>
      </c>
      <c r="D764" s="182">
        <v>63</v>
      </c>
      <c r="E764" s="182">
        <v>1.8</v>
      </c>
      <c r="F764" s="182">
        <v>0.3</v>
      </c>
      <c r="G764" s="182">
        <v>12.9</v>
      </c>
      <c r="H764" s="58"/>
    </row>
    <row r="765" spans="1:8" s="46" customFormat="1" ht="14.25" customHeight="1">
      <c r="A765" s="239"/>
      <c r="B765" s="239" t="s">
        <v>8</v>
      </c>
      <c r="C765" s="423">
        <f>SUM(C760:C764)</f>
        <v>550</v>
      </c>
      <c r="D765" s="424">
        <f>SUM(D760:D764)</f>
        <v>515.9100000000001</v>
      </c>
      <c r="E765" s="424">
        <f>SUM(E760:E764)</f>
        <v>30.740000000000002</v>
      </c>
      <c r="F765" s="424">
        <f>SUM(F760:F764)</f>
        <v>8.8</v>
      </c>
      <c r="G765" s="424">
        <f>SUM(G760:G764)</f>
        <v>73.72</v>
      </c>
      <c r="H765" s="58"/>
    </row>
    <row r="766" spans="1:8" s="46" customFormat="1" ht="14.25" customHeight="1">
      <c r="A766" s="216"/>
      <c r="B766" s="216"/>
      <c r="C766" s="217"/>
      <c r="D766" s="191"/>
      <c r="E766" s="205"/>
      <c r="F766" s="205"/>
      <c r="G766" s="205"/>
      <c r="H766" s="58"/>
    </row>
    <row r="767" spans="1:8" s="46" customFormat="1" ht="14.25" customHeight="1">
      <c r="A767" s="216"/>
      <c r="B767" s="216"/>
      <c r="C767" s="217"/>
      <c r="D767" s="191"/>
      <c r="E767" s="205"/>
      <c r="F767" s="205"/>
      <c r="G767" s="205"/>
      <c r="H767" s="58"/>
    </row>
    <row r="768" spans="1:8" s="46" customFormat="1" ht="14.25" customHeight="1">
      <c r="A768" s="216"/>
      <c r="B768" s="216"/>
      <c r="C768" s="189"/>
      <c r="D768" s="191"/>
      <c r="E768" s="190"/>
      <c r="F768" s="190"/>
      <c r="G768" s="190"/>
      <c r="H768" s="58"/>
    </row>
    <row r="769" spans="1:8" s="46" customFormat="1" ht="14.25" customHeight="1">
      <c r="A769" s="176"/>
      <c r="B769" s="239" t="s">
        <v>88</v>
      </c>
      <c r="C769" s="178"/>
      <c r="D769" s="180"/>
      <c r="E769" s="179"/>
      <c r="F769" s="179"/>
      <c r="G769" s="179"/>
      <c r="H769" s="58"/>
    </row>
    <row r="770" spans="1:8" s="46" customFormat="1" ht="14.25" customHeight="1">
      <c r="A770" s="257" t="s">
        <v>413</v>
      </c>
      <c r="B770" s="432" t="s">
        <v>485</v>
      </c>
      <c r="C770" s="196">
        <v>60</v>
      </c>
      <c r="D770" s="464">
        <f>55*0.6</f>
        <v>33</v>
      </c>
      <c r="E770" s="465">
        <f>5*0.6</f>
        <v>3</v>
      </c>
      <c r="F770" s="465">
        <f>0.2*0.6</f>
        <v>0.12</v>
      </c>
      <c r="G770" s="466">
        <f>8.3*0.6</f>
        <v>4.98</v>
      </c>
      <c r="H770" s="58"/>
    </row>
    <row r="771" spans="1:8" s="46" customFormat="1" ht="14.25" customHeight="1">
      <c r="A771" s="257" t="s">
        <v>113</v>
      </c>
      <c r="B771" s="181" t="s">
        <v>510</v>
      </c>
      <c r="C771" s="178" t="s">
        <v>511</v>
      </c>
      <c r="D771" s="182">
        <v>155.8</v>
      </c>
      <c r="E771" s="182">
        <v>8.4</v>
      </c>
      <c r="F771" s="182">
        <v>8.8</v>
      </c>
      <c r="G771" s="182">
        <v>9.5</v>
      </c>
      <c r="H771" s="58"/>
    </row>
    <row r="772" spans="1:12" s="46" customFormat="1" ht="14.25" customHeight="1">
      <c r="A772" s="207"/>
      <c r="B772" s="208" t="s">
        <v>267</v>
      </c>
      <c r="C772" s="400"/>
      <c r="D772" s="210"/>
      <c r="E772" s="210"/>
      <c r="F772" s="210"/>
      <c r="G772" s="210"/>
      <c r="H772" s="400">
        <v>25</v>
      </c>
      <c r="I772" s="210">
        <v>70</v>
      </c>
      <c r="J772" s="210">
        <v>6.8</v>
      </c>
      <c r="K772" s="210">
        <v>4.8</v>
      </c>
      <c r="L772" s="210">
        <v>0</v>
      </c>
    </row>
    <row r="773" spans="1:8" s="46" customFormat="1" ht="14.25" customHeight="1">
      <c r="A773" s="257" t="s">
        <v>398</v>
      </c>
      <c r="B773" s="257" t="s">
        <v>486</v>
      </c>
      <c r="C773" s="196" t="s">
        <v>365</v>
      </c>
      <c r="D773" s="458">
        <v>212.9</v>
      </c>
      <c r="E773" s="458">
        <v>13.5</v>
      </c>
      <c r="F773" s="458">
        <v>13.5</v>
      </c>
      <c r="G773" s="459">
        <v>8.1</v>
      </c>
      <c r="H773" s="58"/>
    </row>
    <row r="774" spans="1:8" s="46" customFormat="1" ht="14.25" customHeight="1">
      <c r="A774" s="195" t="s">
        <v>466</v>
      </c>
      <c r="B774" s="181" t="s">
        <v>55</v>
      </c>
      <c r="C774" s="178">
        <v>150</v>
      </c>
      <c r="D774" s="182">
        <v>82.01</v>
      </c>
      <c r="E774" s="182">
        <v>3.1</v>
      </c>
      <c r="F774" s="182">
        <v>6</v>
      </c>
      <c r="G774" s="182">
        <v>19.7</v>
      </c>
      <c r="H774" s="58"/>
    </row>
    <row r="775" spans="1:8" s="46" customFormat="1" ht="14.25" customHeight="1">
      <c r="A775" s="195" t="s">
        <v>305</v>
      </c>
      <c r="B775" s="181" t="s">
        <v>487</v>
      </c>
      <c r="C775" s="196">
        <v>200</v>
      </c>
      <c r="D775" s="182">
        <v>75.8</v>
      </c>
      <c r="E775" s="182">
        <v>0.4</v>
      </c>
      <c r="F775" s="182">
        <v>0.1</v>
      </c>
      <c r="G775" s="182">
        <v>18.4</v>
      </c>
      <c r="H775" s="58"/>
    </row>
    <row r="776" spans="1:8" s="46" customFormat="1" ht="14.25" customHeight="1">
      <c r="A776" s="257" t="s">
        <v>178</v>
      </c>
      <c r="B776" s="181" t="s">
        <v>1</v>
      </c>
      <c r="C776" s="196">
        <v>30</v>
      </c>
      <c r="D776" s="182">
        <v>63</v>
      </c>
      <c r="E776" s="182">
        <v>1.8</v>
      </c>
      <c r="F776" s="182">
        <v>0.3</v>
      </c>
      <c r="G776" s="182">
        <v>12.9</v>
      </c>
      <c r="H776" s="58"/>
    </row>
    <row r="777" spans="1:8" s="46" customFormat="1" ht="14.25" customHeight="1">
      <c r="A777" s="257"/>
      <c r="B777" s="257"/>
      <c r="C777" s="196"/>
      <c r="D777" s="182"/>
      <c r="E777" s="182"/>
      <c r="F777" s="182"/>
      <c r="G777" s="182"/>
      <c r="H777" s="58"/>
    </row>
    <row r="778" spans="1:8" s="46" customFormat="1" ht="14.25" customHeight="1">
      <c r="A778" s="239"/>
      <c r="B778" s="239" t="s">
        <v>8</v>
      </c>
      <c r="C778" s="423">
        <v>900</v>
      </c>
      <c r="D778" s="424">
        <f>SUM(D770:D777)</f>
        <v>622.51</v>
      </c>
      <c r="E778" s="424">
        <f>SUM(E770:E777)</f>
        <v>30.2</v>
      </c>
      <c r="F778" s="424">
        <f>SUM(F770:F777)</f>
        <v>28.820000000000004</v>
      </c>
      <c r="G778" s="424">
        <f>SUM(G770:G777)</f>
        <v>73.58</v>
      </c>
      <c r="H778" s="58"/>
    </row>
    <row r="779" spans="1:8" s="46" customFormat="1" ht="14.25" customHeight="1">
      <c r="A779" s="216"/>
      <c r="B779" s="206"/>
      <c r="C779" s="189"/>
      <c r="D779" s="220"/>
      <c r="E779" s="220"/>
      <c r="F779" s="220"/>
      <c r="G779" s="220"/>
      <c r="H779" s="58"/>
    </row>
    <row r="780" spans="1:8" s="46" customFormat="1" ht="14.25" customHeight="1">
      <c r="A780" s="216"/>
      <c r="B780" s="206"/>
      <c r="C780" s="189"/>
      <c r="D780" s="220"/>
      <c r="E780" s="220"/>
      <c r="F780" s="220"/>
      <c r="G780" s="220"/>
      <c r="H780" s="58"/>
    </row>
    <row r="781" spans="1:8" s="46" customFormat="1" ht="14.25" customHeight="1">
      <c r="A781" s="216"/>
      <c r="B781" s="206"/>
      <c r="C781" s="189"/>
      <c r="D781" s="220"/>
      <c r="E781" s="220"/>
      <c r="F781" s="220"/>
      <c r="G781" s="220"/>
      <c r="H781" s="58"/>
    </row>
    <row r="782" spans="1:8" s="46" customFormat="1" ht="14.25" customHeight="1">
      <c r="A782" s="216"/>
      <c r="B782" s="206"/>
      <c r="C782" s="189"/>
      <c r="D782" s="220"/>
      <c r="E782" s="220"/>
      <c r="F782" s="220"/>
      <c r="G782" s="220"/>
      <c r="H782" s="58"/>
    </row>
    <row r="783" spans="1:8" s="46" customFormat="1" ht="14.25" customHeight="1">
      <c r="A783" s="216"/>
      <c r="B783" s="206"/>
      <c r="C783" s="189"/>
      <c r="D783" s="220"/>
      <c r="E783" s="220"/>
      <c r="F783" s="220"/>
      <c r="G783" s="220"/>
      <c r="H783" s="58"/>
    </row>
    <row r="784" spans="1:8" s="46" customFormat="1" ht="14.25" customHeight="1">
      <c r="A784" s="216"/>
      <c r="B784" s="206"/>
      <c r="C784" s="189"/>
      <c r="D784" s="220"/>
      <c r="E784" s="220"/>
      <c r="F784" s="220"/>
      <c r="G784" s="220"/>
      <c r="H784" s="58"/>
    </row>
    <row r="785" spans="1:8" s="46" customFormat="1" ht="14.25" customHeight="1">
      <c r="A785" s="216"/>
      <c r="B785" s="206"/>
      <c r="C785" s="189"/>
      <c r="D785" s="220"/>
      <c r="E785" s="220"/>
      <c r="F785" s="220"/>
      <c r="G785" s="220"/>
      <c r="H785" s="58"/>
    </row>
    <row r="786" spans="1:8" s="46" customFormat="1" ht="14.25" customHeight="1">
      <c r="A786" s="216"/>
      <c r="B786" s="206"/>
      <c r="C786" s="189"/>
      <c r="D786" s="220"/>
      <c r="E786" s="220"/>
      <c r="F786" s="220"/>
      <c r="G786" s="220"/>
      <c r="H786" s="58"/>
    </row>
    <row r="787" spans="1:8" s="46" customFormat="1" ht="14.25" customHeight="1">
      <c r="A787" s="216"/>
      <c r="B787" s="206"/>
      <c r="C787" s="189"/>
      <c r="D787" s="220"/>
      <c r="E787" s="220"/>
      <c r="F787" s="220"/>
      <c r="G787" s="220"/>
      <c r="H787" s="58"/>
    </row>
    <row r="788" spans="1:8" s="46" customFormat="1" ht="14.25" customHeight="1">
      <c r="A788" s="216"/>
      <c r="B788" s="206"/>
      <c r="C788" s="189"/>
      <c r="D788" s="220"/>
      <c r="E788" s="220"/>
      <c r="F788" s="220"/>
      <c r="G788" s="220"/>
      <c r="H788" s="58"/>
    </row>
    <row r="789" spans="1:8" s="46" customFormat="1" ht="14.25" customHeight="1">
      <c r="A789" s="216"/>
      <c r="B789" s="206"/>
      <c r="C789" s="189"/>
      <c r="D789" s="220"/>
      <c r="E789" s="220"/>
      <c r="F789" s="220"/>
      <c r="G789" s="220"/>
      <c r="H789" s="58"/>
    </row>
    <row r="790" spans="1:8" s="46" customFormat="1" ht="14.25" customHeight="1">
      <c r="A790" s="216"/>
      <c r="B790" s="206"/>
      <c r="C790" s="189"/>
      <c r="D790" s="220"/>
      <c r="E790" s="220"/>
      <c r="F790" s="220"/>
      <c r="G790" s="220"/>
      <c r="H790" s="58"/>
    </row>
    <row r="791" spans="1:8" s="46" customFormat="1" ht="14.25" customHeight="1">
      <c r="A791" s="216"/>
      <c r="B791" s="206"/>
      <c r="C791" s="189"/>
      <c r="D791" s="220"/>
      <c r="E791" s="220"/>
      <c r="F791" s="220"/>
      <c r="G791" s="220"/>
      <c r="H791" s="58"/>
    </row>
    <row r="792" spans="1:8" s="46" customFormat="1" ht="14.25" customHeight="1">
      <c r="A792" s="216"/>
      <c r="B792" s="200"/>
      <c r="C792" s="189"/>
      <c r="D792" s="225"/>
      <c r="E792" s="190"/>
      <c r="F792" s="190"/>
      <c r="G792" s="190"/>
      <c r="H792" s="58"/>
    </row>
    <row r="793" spans="1:8" s="46" customFormat="1" ht="14.25" customHeight="1">
      <c r="A793" s="216"/>
      <c r="B793" s="200"/>
      <c r="C793" s="189"/>
      <c r="D793" s="225"/>
      <c r="E793" s="190"/>
      <c r="F793" s="190"/>
      <c r="G793" s="190"/>
      <c r="H793" s="58"/>
    </row>
    <row r="794" spans="1:8" s="46" customFormat="1" ht="14.25" customHeight="1">
      <c r="A794" s="216"/>
      <c r="B794" s="200"/>
      <c r="C794" s="189"/>
      <c r="D794" s="225"/>
      <c r="E794" s="190"/>
      <c r="F794" s="190"/>
      <c r="G794" s="190"/>
      <c r="H794" s="58"/>
    </row>
    <row r="795" spans="1:8" s="46" customFormat="1" ht="14.25" customHeight="1">
      <c r="A795" s="216"/>
      <c r="B795" s="200"/>
      <c r="C795" s="189"/>
      <c r="D795" s="225"/>
      <c r="E795" s="190"/>
      <c r="F795" s="190"/>
      <c r="G795" s="190"/>
      <c r="H795" s="58"/>
    </row>
    <row r="796" spans="1:8" s="46" customFormat="1" ht="14.25" customHeight="1">
      <c r="A796" s="216"/>
      <c r="B796" s="200"/>
      <c r="C796" s="189"/>
      <c r="D796" s="225"/>
      <c r="E796" s="190"/>
      <c r="F796" s="190"/>
      <c r="G796" s="190"/>
      <c r="H796" s="58"/>
    </row>
    <row r="797" spans="1:8" s="46" customFormat="1" ht="14.25" customHeight="1">
      <c r="A797" s="216"/>
      <c r="B797" s="200"/>
      <c r="C797" s="189"/>
      <c r="D797" s="225"/>
      <c r="E797" s="190"/>
      <c r="F797" s="190"/>
      <c r="G797" s="190"/>
      <c r="H797" s="58"/>
    </row>
    <row r="798" spans="1:8" s="46" customFormat="1" ht="14.25" customHeight="1">
      <c r="A798" s="216"/>
      <c r="B798" s="200"/>
      <c r="C798" s="189"/>
      <c r="D798" s="225"/>
      <c r="E798" s="190"/>
      <c r="F798" s="190"/>
      <c r="G798" s="190"/>
      <c r="H798" s="58"/>
    </row>
    <row r="799" spans="1:8" s="46" customFormat="1" ht="14.25" customHeight="1">
      <c r="A799" s="216"/>
      <c r="B799" s="200"/>
      <c r="C799" s="189"/>
      <c r="D799" s="225"/>
      <c r="E799" s="190"/>
      <c r="F799" s="190"/>
      <c r="G799" s="190"/>
      <c r="H799" s="58"/>
    </row>
    <row r="800" spans="1:8" s="46" customFormat="1" ht="14.25" customHeight="1">
      <c r="A800" s="216"/>
      <c r="B800" s="200"/>
      <c r="C800" s="189"/>
      <c r="D800" s="225"/>
      <c r="E800" s="190"/>
      <c r="F800" s="190"/>
      <c r="G800" s="190"/>
      <c r="H800" s="58"/>
    </row>
    <row r="801" spans="1:8" s="46" customFormat="1" ht="14.25" customHeight="1">
      <c r="A801" s="216"/>
      <c r="B801" s="200"/>
      <c r="C801" s="189"/>
      <c r="D801" s="225"/>
      <c r="E801" s="190"/>
      <c r="F801" s="190"/>
      <c r="G801" s="190"/>
      <c r="H801" s="58"/>
    </row>
    <row r="802" spans="1:8" s="46" customFormat="1" ht="14.25" customHeight="1">
      <c r="A802" s="197"/>
      <c r="B802" s="197" t="s">
        <v>75</v>
      </c>
      <c r="C802" s="198"/>
      <c r="D802" s="199"/>
      <c r="E802" s="199"/>
      <c r="F802" s="199"/>
      <c r="G802" s="199"/>
      <c r="H802" s="87"/>
    </row>
    <row r="803" spans="1:8" s="46" customFormat="1" ht="14.25" customHeight="1">
      <c r="A803" s="197"/>
      <c r="B803" s="197" t="s">
        <v>78</v>
      </c>
      <c r="C803" s="198"/>
      <c r="D803" s="199"/>
      <c r="E803" s="199"/>
      <c r="F803" s="199"/>
      <c r="G803" s="199"/>
      <c r="H803" s="79"/>
    </row>
    <row r="804" spans="1:8" s="46" customFormat="1" ht="14.25" customHeight="1" thickBot="1">
      <c r="A804" s="197"/>
      <c r="B804" s="200" t="s">
        <v>345</v>
      </c>
      <c r="C804" s="198"/>
      <c r="D804" s="199"/>
      <c r="E804" s="199"/>
      <c r="F804" s="199"/>
      <c r="G804" s="199"/>
      <c r="H804" s="84"/>
    </row>
    <row r="805" spans="1:8" s="46" customFormat="1" ht="14.25" customHeight="1">
      <c r="A805" s="527" t="s">
        <v>22</v>
      </c>
      <c r="B805" s="494" t="s">
        <v>23</v>
      </c>
      <c r="C805" s="496" t="s">
        <v>24</v>
      </c>
      <c r="D805" s="507" t="s">
        <v>26</v>
      </c>
      <c r="E805" s="500" t="s">
        <v>25</v>
      </c>
      <c r="F805" s="501"/>
      <c r="G805" s="502"/>
      <c r="H805" s="84"/>
    </row>
    <row r="806" spans="1:8" s="46" customFormat="1" ht="14.25" customHeight="1" thickBot="1">
      <c r="A806" s="528"/>
      <c r="B806" s="495"/>
      <c r="C806" s="497"/>
      <c r="D806" s="508"/>
      <c r="E806" s="390" t="s">
        <v>27</v>
      </c>
      <c r="F806" s="390" t="s">
        <v>28</v>
      </c>
      <c r="G806" s="391" t="s">
        <v>29</v>
      </c>
      <c r="H806" s="79"/>
    </row>
    <row r="807" spans="1:8" s="46" customFormat="1" ht="14.25" customHeight="1" thickBot="1">
      <c r="A807" s="415">
        <v>1</v>
      </c>
      <c r="B807" s="416">
        <v>2</v>
      </c>
      <c r="C807" s="237">
        <v>3</v>
      </c>
      <c r="D807" s="238">
        <v>7</v>
      </c>
      <c r="E807" s="237">
        <v>4</v>
      </c>
      <c r="F807" s="237">
        <v>5</v>
      </c>
      <c r="G807" s="237">
        <v>6</v>
      </c>
      <c r="H807" s="79"/>
    </row>
    <row r="808" spans="1:8" s="46" customFormat="1" ht="14.25" customHeight="1">
      <c r="A808" s="172"/>
      <c r="B808" s="172" t="s">
        <v>79</v>
      </c>
      <c r="C808" s="174"/>
      <c r="D808" s="175"/>
      <c r="E808" s="175"/>
      <c r="F808" s="175"/>
      <c r="G808" s="175"/>
      <c r="H808" s="79"/>
    </row>
    <row r="809" spans="1:8" s="46" customFormat="1" ht="14.25" customHeight="1" thickBot="1">
      <c r="A809" s="176"/>
      <c r="B809" s="239" t="s">
        <v>10</v>
      </c>
      <c r="C809" s="178"/>
      <c r="D809" s="445"/>
      <c r="E809" s="445"/>
      <c r="F809" s="445"/>
      <c r="G809" s="445"/>
      <c r="H809" s="81"/>
    </row>
    <row r="810" spans="1:8" s="46" customFormat="1" ht="14.25" customHeight="1">
      <c r="A810" s="257" t="s">
        <v>250</v>
      </c>
      <c r="B810" s="181" t="s">
        <v>258</v>
      </c>
      <c r="C810" s="178">
        <v>150</v>
      </c>
      <c r="D810" s="461">
        <f>47*1.45</f>
        <v>68.14999999999999</v>
      </c>
      <c r="E810" s="462">
        <f>0.4*1.5</f>
        <v>0.6000000000000001</v>
      </c>
      <c r="F810" s="462">
        <f>0.4*1.5</f>
        <v>0.6000000000000001</v>
      </c>
      <c r="G810" s="463">
        <f>9.8*1.5</f>
        <v>14.700000000000001</v>
      </c>
      <c r="H810" s="299"/>
    </row>
    <row r="811" spans="1:8" s="46" customFormat="1" ht="14.25" customHeight="1">
      <c r="A811" s="257" t="s">
        <v>413</v>
      </c>
      <c r="B811" s="417" t="s">
        <v>161</v>
      </c>
      <c r="C811" s="196">
        <v>60</v>
      </c>
      <c r="D811" s="464">
        <f>31.3</f>
        <v>31.3</v>
      </c>
      <c r="E811" s="464">
        <f>1.2</f>
        <v>1.2</v>
      </c>
      <c r="F811" s="464">
        <f>0.2</f>
        <v>0.2</v>
      </c>
      <c r="G811" s="469">
        <f>6.1</f>
        <v>6.1</v>
      </c>
      <c r="H811" s="284"/>
    </row>
    <row r="812" spans="1:8" s="46" customFormat="1" ht="14.25" customHeight="1">
      <c r="A812" s="257" t="s">
        <v>489</v>
      </c>
      <c r="B812" s="181" t="s">
        <v>231</v>
      </c>
      <c r="C812" s="178">
        <v>90</v>
      </c>
      <c r="D812" s="182">
        <v>165</v>
      </c>
      <c r="E812" s="182">
        <v>15.84</v>
      </c>
      <c r="F812" s="182">
        <v>6.12</v>
      </c>
      <c r="G812" s="182">
        <v>3.87</v>
      </c>
      <c r="H812" s="301"/>
    </row>
    <row r="813" spans="1:8" s="46" customFormat="1" ht="14.25" customHeight="1">
      <c r="A813" s="257" t="s">
        <v>490</v>
      </c>
      <c r="B813" s="181" t="s">
        <v>43</v>
      </c>
      <c r="C813" s="178">
        <v>150</v>
      </c>
      <c r="D813" s="182">
        <v>145.8</v>
      </c>
      <c r="E813" s="182">
        <v>3.1</v>
      </c>
      <c r="F813" s="182">
        <v>6</v>
      </c>
      <c r="G813" s="182">
        <v>19.7</v>
      </c>
      <c r="H813" s="79"/>
    </row>
    <row r="814" spans="1:14" s="46" customFormat="1" ht="14.25" customHeight="1">
      <c r="A814" s="257" t="s">
        <v>184</v>
      </c>
      <c r="B814" s="181" t="s">
        <v>44</v>
      </c>
      <c r="C814" s="178">
        <v>200</v>
      </c>
      <c r="D814" s="182">
        <v>26.8</v>
      </c>
      <c r="E814" s="182">
        <v>0.2</v>
      </c>
      <c r="F814" s="182">
        <v>0</v>
      </c>
      <c r="G814" s="182">
        <v>6.5</v>
      </c>
      <c r="H814" s="79"/>
      <c r="K814" s="456">
        <v>198.9</v>
      </c>
      <c r="L814" s="456">
        <v>15.8</v>
      </c>
      <c r="M814" s="456">
        <v>6.1</v>
      </c>
      <c r="N814" s="457">
        <v>3.9</v>
      </c>
    </row>
    <row r="815" spans="1:8" s="46" customFormat="1" ht="14.25" customHeight="1">
      <c r="A815" s="257" t="s">
        <v>178</v>
      </c>
      <c r="B815" s="181" t="s">
        <v>1</v>
      </c>
      <c r="C815" s="196">
        <v>30</v>
      </c>
      <c r="D815" s="182">
        <v>63</v>
      </c>
      <c r="E815" s="182">
        <v>1.8</v>
      </c>
      <c r="F815" s="182">
        <v>0.3</v>
      </c>
      <c r="G815" s="182">
        <v>12.9</v>
      </c>
      <c r="H815" s="79"/>
    </row>
    <row r="816" spans="1:8" s="46" customFormat="1" ht="14.25" customHeight="1">
      <c r="A816" s="239"/>
      <c r="B816" s="239" t="s">
        <v>8</v>
      </c>
      <c r="C816" s="177">
        <f>SUM(C810:C815)</f>
        <v>680</v>
      </c>
      <c r="D816" s="424">
        <f>SUM(D810:D815)</f>
        <v>500.05</v>
      </c>
      <c r="E816" s="424">
        <f>SUM(E810:E815)</f>
        <v>22.740000000000002</v>
      </c>
      <c r="F816" s="424">
        <f>SUM(F810:F815)</f>
        <v>13.22</v>
      </c>
      <c r="G816" s="424">
        <f>SUM(G810:G815)</f>
        <v>63.77</v>
      </c>
      <c r="H816" s="79"/>
    </row>
    <row r="817" spans="1:8" s="46" customFormat="1" ht="14.25" customHeight="1">
      <c r="A817" s="216"/>
      <c r="B817" s="206"/>
      <c r="C817" s="193"/>
      <c r="D817" s="201"/>
      <c r="E817" s="201"/>
      <c r="F817" s="201"/>
      <c r="G817" s="201"/>
      <c r="H817" s="79"/>
    </row>
    <row r="818" spans="1:8" s="46" customFormat="1" ht="14.25" customHeight="1">
      <c r="A818" s="216"/>
      <c r="B818" s="206"/>
      <c r="C818" s="193"/>
      <c r="D818" s="201"/>
      <c r="E818" s="201"/>
      <c r="F818" s="201"/>
      <c r="G818" s="201"/>
      <c r="H818" s="81"/>
    </row>
    <row r="819" spans="1:8" s="46" customFormat="1" ht="14.25" customHeight="1">
      <c r="A819" s="216"/>
      <c r="B819" s="206"/>
      <c r="C819" s="193"/>
      <c r="D819" s="201"/>
      <c r="E819" s="201"/>
      <c r="F819" s="201"/>
      <c r="G819" s="201"/>
      <c r="H819" s="81"/>
    </row>
    <row r="820" spans="1:8" s="46" customFormat="1" ht="14.25" customHeight="1">
      <c r="A820" s="176"/>
      <c r="B820" s="239" t="s">
        <v>88</v>
      </c>
      <c r="C820" s="178"/>
      <c r="D820" s="180"/>
      <c r="E820" s="179"/>
      <c r="F820" s="179"/>
      <c r="G820" s="179"/>
      <c r="H820" s="81"/>
    </row>
    <row r="821" spans="1:8" s="46" customFormat="1" ht="14.25" customHeight="1">
      <c r="A821" s="257" t="s">
        <v>250</v>
      </c>
      <c r="B821" s="181" t="s">
        <v>210</v>
      </c>
      <c r="C821" s="178">
        <v>100</v>
      </c>
      <c r="D821" s="182">
        <v>43</v>
      </c>
      <c r="E821" s="182">
        <v>0.9</v>
      </c>
      <c r="F821" s="182">
        <v>0.2</v>
      </c>
      <c r="G821" s="182">
        <v>8.1</v>
      </c>
      <c r="H821" s="81"/>
    </row>
    <row r="822" spans="1:8" s="46" customFormat="1" ht="14.25" customHeight="1">
      <c r="A822" s="432" t="s">
        <v>199</v>
      </c>
      <c r="B822" s="439" t="s">
        <v>270</v>
      </c>
      <c r="C822" s="178">
        <v>60</v>
      </c>
      <c r="D822" s="467">
        <f>27*0.6</f>
        <v>16.2</v>
      </c>
      <c r="E822" s="467">
        <f>1.3*0.6</f>
        <v>0.78</v>
      </c>
      <c r="F822" s="467">
        <f>0.1*0.6</f>
        <v>0.06</v>
      </c>
      <c r="G822" s="468">
        <f>5.3*0.6</f>
        <v>3.1799999999999997</v>
      </c>
      <c r="H822" s="81"/>
    </row>
    <row r="823" spans="1:8" s="46" customFormat="1" ht="14.25" customHeight="1">
      <c r="A823" s="257" t="s">
        <v>381</v>
      </c>
      <c r="B823" s="181" t="s">
        <v>400</v>
      </c>
      <c r="C823" s="470">
        <v>213</v>
      </c>
      <c r="D823" s="210">
        <v>83</v>
      </c>
      <c r="E823" s="210">
        <v>1.44</v>
      </c>
      <c r="F823" s="210">
        <v>3.9</v>
      </c>
      <c r="G823" s="210">
        <v>8.7</v>
      </c>
      <c r="H823" s="81"/>
    </row>
    <row r="824" spans="1:12" s="46" customFormat="1" ht="14.25" customHeight="1">
      <c r="A824" s="207"/>
      <c r="B824" s="208" t="s">
        <v>245</v>
      </c>
      <c r="C824" s="400"/>
      <c r="D824" s="210"/>
      <c r="E824" s="210"/>
      <c r="F824" s="210"/>
      <c r="G824" s="210"/>
      <c r="H824" s="400">
        <v>25</v>
      </c>
      <c r="I824" s="210">
        <v>70</v>
      </c>
      <c r="J824" s="210">
        <v>6.8</v>
      </c>
      <c r="K824" s="210">
        <v>4.8</v>
      </c>
      <c r="L824" s="210">
        <v>0</v>
      </c>
    </row>
    <row r="825" spans="1:8" s="46" customFormat="1" ht="14.25" customHeight="1">
      <c r="A825" s="257" t="s">
        <v>461</v>
      </c>
      <c r="B825" s="181" t="s">
        <v>71</v>
      </c>
      <c r="C825" s="178">
        <v>200</v>
      </c>
      <c r="D825" s="182">
        <v>323</v>
      </c>
      <c r="E825" s="182">
        <v>20.1</v>
      </c>
      <c r="F825" s="182">
        <v>19.3</v>
      </c>
      <c r="G825" s="182">
        <v>17.1</v>
      </c>
      <c r="H825" s="81"/>
    </row>
    <row r="826" spans="1:8" s="46" customFormat="1" ht="14.25" customHeight="1">
      <c r="A826" s="257" t="s">
        <v>289</v>
      </c>
      <c r="B826" s="181" t="s">
        <v>290</v>
      </c>
      <c r="C826" s="178">
        <v>200</v>
      </c>
      <c r="D826" s="182">
        <v>36.3</v>
      </c>
      <c r="E826" s="182">
        <v>0.2</v>
      </c>
      <c r="F826" s="182">
        <v>0.1</v>
      </c>
      <c r="G826" s="182">
        <v>8.6</v>
      </c>
      <c r="H826" s="81"/>
    </row>
    <row r="827" spans="1:8" s="46" customFormat="1" ht="14.25" customHeight="1">
      <c r="A827" s="257"/>
      <c r="B827" s="181"/>
      <c r="C827" s="196"/>
      <c r="D827" s="182"/>
      <c r="E827" s="182"/>
      <c r="F827" s="182"/>
      <c r="G827" s="182"/>
      <c r="H827" s="81"/>
    </row>
    <row r="828" spans="1:8" s="46" customFormat="1" ht="14.25" customHeight="1">
      <c r="A828" s="257" t="s">
        <v>178</v>
      </c>
      <c r="B828" s="257" t="s">
        <v>90</v>
      </c>
      <c r="C828" s="196">
        <v>30</v>
      </c>
      <c r="D828" s="182">
        <v>57</v>
      </c>
      <c r="E828" s="182">
        <v>1.8</v>
      </c>
      <c r="F828" s="182">
        <v>0.3</v>
      </c>
      <c r="G828" s="182">
        <v>11.4</v>
      </c>
      <c r="H828" s="81"/>
    </row>
    <row r="829" spans="1:8" s="46" customFormat="1" ht="14.25" customHeight="1">
      <c r="A829" s="239"/>
      <c r="B829" s="239" t="s">
        <v>8</v>
      </c>
      <c r="C829" s="423">
        <f>SUM(C821:C828)</f>
        <v>803</v>
      </c>
      <c r="D829" s="424">
        <f>SUM(D821:D828)</f>
        <v>558.5</v>
      </c>
      <c r="E829" s="424">
        <f>SUM(E821:E828)</f>
        <v>25.220000000000002</v>
      </c>
      <c r="F829" s="424">
        <f>SUM(F821:F828)</f>
        <v>23.860000000000003</v>
      </c>
      <c r="G829" s="424">
        <f>SUM(G821:G828)</f>
        <v>57.08</v>
      </c>
      <c r="H829" s="81"/>
    </row>
    <row r="830" spans="1:8" s="46" customFormat="1" ht="14.25" customHeight="1">
      <c r="A830" s="216"/>
      <c r="B830" s="206"/>
      <c r="C830" s="193"/>
      <c r="D830" s="201"/>
      <c r="E830" s="201"/>
      <c r="F830" s="201"/>
      <c r="G830" s="201"/>
      <c r="H830" s="81"/>
    </row>
    <row r="831" spans="1:8" s="46" customFormat="1" ht="14.25" customHeight="1">
      <c r="A831" s="216"/>
      <c r="B831" s="206"/>
      <c r="C831" s="193"/>
      <c r="D831" s="201"/>
      <c r="E831" s="201"/>
      <c r="F831" s="201"/>
      <c r="G831" s="201"/>
      <c r="H831" s="81"/>
    </row>
    <row r="832" spans="1:8" s="46" customFormat="1" ht="14.25" customHeight="1">
      <c r="A832" s="216"/>
      <c r="B832" s="206"/>
      <c r="C832" s="193"/>
      <c r="D832" s="201"/>
      <c r="E832" s="201"/>
      <c r="F832" s="201"/>
      <c r="G832" s="201"/>
      <c r="H832" s="81"/>
    </row>
    <row r="833" spans="1:8" s="46" customFormat="1" ht="14.25" customHeight="1">
      <c r="A833" s="216"/>
      <c r="B833" s="206"/>
      <c r="C833" s="193"/>
      <c r="D833" s="201"/>
      <c r="E833" s="201"/>
      <c r="F833" s="201"/>
      <c r="G833" s="201"/>
      <c r="H833" s="81"/>
    </row>
    <row r="834" spans="1:8" s="46" customFormat="1" ht="14.25" customHeight="1">
      <c r="A834" s="216"/>
      <c r="B834" s="206"/>
      <c r="C834" s="193"/>
      <c r="D834" s="201"/>
      <c r="E834" s="201"/>
      <c r="F834" s="201"/>
      <c r="G834" s="201"/>
      <c r="H834" s="81"/>
    </row>
    <row r="835" spans="1:8" s="46" customFormat="1" ht="14.25" customHeight="1">
      <c r="A835" s="216"/>
      <c r="B835" s="206"/>
      <c r="C835" s="193"/>
      <c r="D835" s="201"/>
      <c r="E835" s="201"/>
      <c r="F835" s="201"/>
      <c r="G835" s="201"/>
      <c r="H835" s="81"/>
    </row>
    <row r="836" spans="1:8" s="46" customFormat="1" ht="14.25" customHeight="1">
      <c r="A836" s="216"/>
      <c r="B836" s="206"/>
      <c r="C836" s="193"/>
      <c r="D836" s="201"/>
      <c r="E836" s="201"/>
      <c r="F836" s="201"/>
      <c r="G836" s="201"/>
      <c r="H836" s="81"/>
    </row>
    <row r="837" spans="1:8" s="46" customFormat="1" ht="14.25" customHeight="1">
      <c r="A837" s="216"/>
      <c r="B837" s="206"/>
      <c r="C837" s="193"/>
      <c r="D837" s="201"/>
      <c r="E837" s="201"/>
      <c r="F837" s="201"/>
      <c r="G837" s="201"/>
      <c r="H837" s="81"/>
    </row>
    <row r="838" spans="1:8" s="46" customFormat="1" ht="14.25" customHeight="1">
      <c r="A838" s="216"/>
      <c r="B838" s="206"/>
      <c r="C838" s="193"/>
      <c r="D838" s="201"/>
      <c r="E838" s="201"/>
      <c r="F838" s="201"/>
      <c r="G838" s="201"/>
      <c r="H838" s="81"/>
    </row>
    <row r="839" spans="1:8" s="46" customFormat="1" ht="14.25" customHeight="1">
      <c r="A839" s="216"/>
      <c r="B839" s="206"/>
      <c r="C839" s="193"/>
      <c r="D839" s="201"/>
      <c r="E839" s="201"/>
      <c r="F839" s="201"/>
      <c r="G839" s="201"/>
      <c r="H839" s="81"/>
    </row>
    <row r="840" spans="1:8" s="46" customFormat="1" ht="14.25" customHeight="1">
      <c r="A840" s="200"/>
      <c r="B840" s="206"/>
      <c r="C840" s="189"/>
      <c r="D840" s="222"/>
      <c r="E840" s="222"/>
      <c r="F840" s="222"/>
      <c r="G840" s="222"/>
      <c r="H840" s="58"/>
    </row>
    <row r="841" spans="1:8" s="46" customFormat="1" ht="14.25" customHeight="1">
      <c r="A841" s="200"/>
      <c r="B841" s="206"/>
      <c r="C841" s="189"/>
      <c r="D841" s="222"/>
      <c r="E841" s="222"/>
      <c r="F841" s="222"/>
      <c r="G841" s="222"/>
      <c r="H841" s="58"/>
    </row>
    <row r="842" spans="1:8" s="46" customFormat="1" ht="14.25" customHeight="1">
      <c r="A842" s="200"/>
      <c r="B842" s="206"/>
      <c r="C842" s="189"/>
      <c r="D842" s="222"/>
      <c r="E842" s="222"/>
      <c r="F842" s="222"/>
      <c r="G842" s="222"/>
      <c r="H842" s="58"/>
    </row>
    <row r="843" spans="1:8" s="46" customFormat="1" ht="14.25" customHeight="1">
      <c r="A843" s="200"/>
      <c r="B843" s="206"/>
      <c r="C843" s="189"/>
      <c r="D843" s="222"/>
      <c r="E843" s="222"/>
      <c r="F843" s="222"/>
      <c r="G843" s="222"/>
      <c r="H843" s="58"/>
    </row>
    <row r="844" spans="1:8" s="46" customFormat="1" ht="14.25" customHeight="1">
      <c r="A844" s="200"/>
      <c r="B844" s="206"/>
      <c r="C844" s="189"/>
      <c r="D844" s="222"/>
      <c r="E844" s="222"/>
      <c r="F844" s="222"/>
      <c r="G844" s="222"/>
      <c r="H844" s="58"/>
    </row>
    <row r="845" spans="1:8" s="46" customFormat="1" ht="14.25" customHeight="1">
      <c r="A845" s="200"/>
      <c r="B845" s="206"/>
      <c r="C845" s="189"/>
      <c r="D845" s="222"/>
      <c r="E845" s="222"/>
      <c r="F845" s="222"/>
      <c r="G845" s="222"/>
      <c r="H845" s="58"/>
    </row>
    <row r="846" spans="1:8" s="46" customFormat="1" ht="14.25" customHeight="1">
      <c r="A846" s="200"/>
      <c r="B846" s="206"/>
      <c r="C846" s="189"/>
      <c r="D846" s="222"/>
      <c r="E846" s="222"/>
      <c r="F846" s="222"/>
      <c r="G846" s="222"/>
      <c r="H846" s="58"/>
    </row>
    <row r="847" spans="1:8" s="46" customFormat="1" ht="14.25" customHeight="1">
      <c r="A847" s="200"/>
      <c r="B847" s="206"/>
      <c r="C847" s="189"/>
      <c r="D847" s="222"/>
      <c r="E847" s="222"/>
      <c r="F847" s="222"/>
      <c r="G847" s="222"/>
      <c r="H847" s="58"/>
    </row>
    <row r="848" spans="1:8" s="46" customFormat="1" ht="14.25" customHeight="1">
      <c r="A848" s="200"/>
      <c r="B848" s="206"/>
      <c r="C848" s="189"/>
      <c r="D848" s="222"/>
      <c r="E848" s="222"/>
      <c r="F848" s="222"/>
      <c r="G848" s="222"/>
      <c r="H848" s="58"/>
    </row>
    <row r="849" spans="1:8" s="46" customFormat="1" ht="14.25" customHeight="1">
      <c r="A849" s="200"/>
      <c r="B849" s="206"/>
      <c r="C849" s="189"/>
      <c r="D849" s="222"/>
      <c r="E849" s="222"/>
      <c r="F849" s="222"/>
      <c r="G849" s="222"/>
      <c r="H849" s="58"/>
    </row>
    <row r="850" spans="1:8" s="46" customFormat="1" ht="14.25" customHeight="1">
      <c r="A850" s="200"/>
      <c r="B850" s="206"/>
      <c r="C850" s="189"/>
      <c r="D850" s="222"/>
      <c r="E850" s="222"/>
      <c r="F850" s="222"/>
      <c r="G850" s="222"/>
      <c r="H850" s="58"/>
    </row>
    <row r="851" spans="1:8" s="46" customFormat="1" ht="14.25" customHeight="1">
      <c r="A851" s="200"/>
      <c r="B851" s="206"/>
      <c r="C851" s="189"/>
      <c r="D851" s="222"/>
      <c r="E851" s="222"/>
      <c r="F851" s="222"/>
      <c r="G851" s="222"/>
      <c r="H851" s="58"/>
    </row>
    <row r="852" spans="1:8" s="46" customFormat="1" ht="14.25" customHeight="1">
      <c r="A852" s="197"/>
      <c r="B852" s="197" t="s">
        <v>75</v>
      </c>
      <c r="C852" s="198"/>
      <c r="D852" s="199"/>
      <c r="E852" s="199"/>
      <c r="F852" s="199"/>
      <c r="G852" s="199"/>
      <c r="H852" s="57"/>
    </row>
    <row r="853" spans="1:8" s="46" customFormat="1" ht="14.25" customHeight="1">
      <c r="A853" s="197"/>
      <c r="B853" s="197" t="s">
        <v>80</v>
      </c>
      <c r="C853" s="198"/>
      <c r="D853" s="220"/>
      <c r="E853" s="220"/>
      <c r="F853" s="220"/>
      <c r="G853" s="220"/>
      <c r="H853" s="79"/>
    </row>
    <row r="854" spans="1:8" s="46" customFormat="1" ht="14.25" customHeight="1" thickBot="1">
      <c r="A854" s="197"/>
      <c r="B854" s="200" t="s">
        <v>345</v>
      </c>
      <c r="C854" s="198"/>
      <c r="D854" s="199"/>
      <c r="E854" s="199"/>
      <c r="F854" s="199"/>
      <c r="G854" s="199"/>
      <c r="H854" s="57"/>
    </row>
    <row r="855" spans="1:8" s="46" customFormat="1" ht="14.25" customHeight="1">
      <c r="A855" s="527" t="s">
        <v>22</v>
      </c>
      <c r="B855" s="494" t="s">
        <v>23</v>
      </c>
      <c r="C855" s="496" t="s">
        <v>24</v>
      </c>
      <c r="D855" s="507" t="s">
        <v>26</v>
      </c>
      <c r="E855" s="500" t="s">
        <v>25</v>
      </c>
      <c r="F855" s="501"/>
      <c r="G855" s="502"/>
      <c r="H855" s="58"/>
    </row>
    <row r="856" spans="1:8" s="46" customFormat="1" ht="14.25" customHeight="1" thickBot="1">
      <c r="A856" s="528"/>
      <c r="B856" s="495"/>
      <c r="C856" s="497"/>
      <c r="D856" s="508"/>
      <c r="E856" s="390" t="s">
        <v>27</v>
      </c>
      <c r="F856" s="390" t="s">
        <v>28</v>
      </c>
      <c r="G856" s="391" t="s">
        <v>29</v>
      </c>
      <c r="H856" s="79"/>
    </row>
    <row r="857" spans="1:8" s="46" customFormat="1" ht="14.25" customHeight="1" thickBot="1">
      <c r="A857" s="410">
        <v>1</v>
      </c>
      <c r="B857" s="393">
        <v>2</v>
      </c>
      <c r="C857" s="393">
        <v>3</v>
      </c>
      <c r="D857" s="411">
        <v>7</v>
      </c>
      <c r="E857" s="393">
        <v>4</v>
      </c>
      <c r="F857" s="393">
        <v>5</v>
      </c>
      <c r="G857" s="393">
        <v>6</v>
      </c>
      <c r="H857" s="79"/>
    </row>
    <row r="858" spans="1:8" s="46" customFormat="1" ht="14.25" customHeight="1">
      <c r="A858" s="172"/>
      <c r="B858" s="172" t="s">
        <v>81</v>
      </c>
      <c r="C858" s="174"/>
      <c r="D858" s="175"/>
      <c r="E858" s="175"/>
      <c r="F858" s="175"/>
      <c r="G858" s="175"/>
      <c r="H858" s="89"/>
    </row>
    <row r="859" spans="1:8" s="46" customFormat="1" ht="14.25" customHeight="1">
      <c r="A859" s="176"/>
      <c r="B859" s="239" t="s">
        <v>10</v>
      </c>
      <c r="C859" s="178"/>
      <c r="D859" s="180"/>
      <c r="E859" s="179"/>
      <c r="F859" s="179"/>
      <c r="G859" s="179"/>
      <c r="H859" s="76"/>
    </row>
    <row r="860" spans="1:8" s="46" customFormat="1" ht="14.25" customHeight="1">
      <c r="A860" s="257" t="s">
        <v>460</v>
      </c>
      <c r="B860" s="181" t="s">
        <v>233</v>
      </c>
      <c r="C860" s="178"/>
      <c r="D860" s="182"/>
      <c r="E860" s="182"/>
      <c r="F860" s="182"/>
      <c r="G860" s="182"/>
      <c r="H860" s="76"/>
    </row>
    <row r="861" spans="1:8" s="46" customFormat="1" ht="14.25" customHeight="1">
      <c r="A861" s="257" t="s">
        <v>327</v>
      </c>
      <c r="B861" s="181" t="s">
        <v>491</v>
      </c>
      <c r="C861" s="178">
        <v>75</v>
      </c>
      <c r="D861" s="182">
        <v>155</v>
      </c>
      <c r="E861" s="184">
        <v>2.59</v>
      </c>
      <c r="F861" s="182">
        <v>6.22</v>
      </c>
      <c r="G861" s="184">
        <v>22.15</v>
      </c>
      <c r="H861" s="307"/>
    </row>
    <row r="862" spans="1:16" s="46" customFormat="1" ht="14.25" customHeight="1">
      <c r="A862" s="257" t="s">
        <v>430</v>
      </c>
      <c r="B862" s="181" t="s">
        <v>492</v>
      </c>
      <c r="C862" s="178">
        <v>90</v>
      </c>
      <c r="D862" s="182">
        <v>137</v>
      </c>
      <c r="E862" s="182">
        <v>3.77</v>
      </c>
      <c r="F862" s="182">
        <v>4.46</v>
      </c>
      <c r="G862" s="182">
        <v>21.3</v>
      </c>
      <c r="H862" s="307"/>
      <c r="O862" s="257"/>
      <c r="P862" s="181"/>
    </row>
    <row r="863" spans="1:8" s="46" customFormat="1" ht="14.25" customHeight="1">
      <c r="A863" s="195" t="s">
        <v>509</v>
      </c>
      <c r="B863" s="181" t="s">
        <v>493</v>
      </c>
      <c r="C863" s="178">
        <v>150</v>
      </c>
      <c r="D863" s="182">
        <v>113.5</v>
      </c>
      <c r="E863" s="182">
        <v>3.7</v>
      </c>
      <c r="F863" s="182">
        <v>4.4</v>
      </c>
      <c r="G863" s="182">
        <v>14.6</v>
      </c>
      <c r="H863" s="87"/>
    </row>
    <row r="864" spans="1:8" s="46" customFormat="1" ht="14.25" customHeight="1">
      <c r="A864" s="257" t="s">
        <v>177</v>
      </c>
      <c r="B864" s="181" t="s">
        <v>34</v>
      </c>
      <c r="C864" s="178" t="s">
        <v>7</v>
      </c>
      <c r="D864" s="182">
        <v>27.9</v>
      </c>
      <c r="E864" s="182">
        <v>0.3</v>
      </c>
      <c r="F864" s="182">
        <v>0.02</v>
      </c>
      <c r="G864" s="182">
        <v>6.7</v>
      </c>
      <c r="H864" s="79"/>
    </row>
    <row r="865" spans="1:8" s="46" customFormat="1" ht="14.25" customHeight="1">
      <c r="A865" s="257" t="s">
        <v>178</v>
      </c>
      <c r="B865" s="181" t="s">
        <v>1</v>
      </c>
      <c r="C865" s="196">
        <v>30</v>
      </c>
      <c r="D865" s="182">
        <v>63</v>
      </c>
      <c r="E865" s="182">
        <v>1.8</v>
      </c>
      <c r="F865" s="182">
        <v>0.3</v>
      </c>
      <c r="G865" s="182">
        <v>12.9</v>
      </c>
      <c r="H865" s="58"/>
    </row>
    <row r="866" spans="1:8" s="46" customFormat="1" ht="14.25" customHeight="1">
      <c r="A866" s="257"/>
      <c r="B866" s="181"/>
      <c r="C866" s="196"/>
      <c r="D866" s="182"/>
      <c r="E866" s="182"/>
      <c r="F866" s="182"/>
      <c r="G866" s="182"/>
      <c r="H866" s="58"/>
    </row>
    <row r="867" spans="1:8" s="46" customFormat="1" ht="14.25" customHeight="1">
      <c r="A867" s="239"/>
      <c r="B867" s="239" t="s">
        <v>8</v>
      </c>
      <c r="C867" s="423">
        <v>677</v>
      </c>
      <c r="D867" s="424">
        <f>SUM(D861:D866)</f>
        <v>496.4</v>
      </c>
      <c r="E867" s="424">
        <f>SUM(E861:E866)</f>
        <v>12.16</v>
      </c>
      <c r="F867" s="424">
        <f>SUM(F861:F866)</f>
        <v>15.4</v>
      </c>
      <c r="G867" s="424">
        <f>SUM(G861:G866)</f>
        <v>77.65</v>
      </c>
      <c r="H867" s="58"/>
    </row>
    <row r="868" spans="1:8" s="46" customFormat="1" ht="14.25" customHeight="1">
      <c r="A868" s="200"/>
      <c r="B868" s="206"/>
      <c r="C868" s="189"/>
      <c r="D868" s="220"/>
      <c r="E868" s="220"/>
      <c r="F868" s="220"/>
      <c r="G868" s="220"/>
      <c r="H868" s="58"/>
    </row>
    <row r="869" spans="1:8" s="46" customFormat="1" ht="14.25" customHeight="1">
      <c r="A869" s="200"/>
      <c r="B869" s="206"/>
      <c r="C869" s="189"/>
      <c r="D869" s="220"/>
      <c r="E869" s="220"/>
      <c r="F869" s="220"/>
      <c r="G869" s="220"/>
      <c r="H869" s="58"/>
    </row>
    <row r="870" spans="1:8" s="46" customFormat="1" ht="14.25" customHeight="1">
      <c r="A870" s="200"/>
      <c r="B870" s="206"/>
      <c r="C870" s="189"/>
      <c r="D870" s="220"/>
      <c r="E870" s="220"/>
      <c r="F870" s="220"/>
      <c r="G870" s="220"/>
      <c r="H870" s="58"/>
    </row>
    <row r="871" spans="1:8" s="46" customFormat="1" ht="14.25" customHeight="1">
      <c r="A871" s="176"/>
      <c r="B871" s="239" t="s">
        <v>88</v>
      </c>
      <c r="C871" s="178"/>
      <c r="D871" s="180"/>
      <c r="E871" s="179"/>
      <c r="F871" s="179"/>
      <c r="G871" s="179"/>
      <c r="H871" s="58"/>
    </row>
    <row r="872" spans="1:8" s="46" customFormat="1" ht="14.25" customHeight="1">
      <c r="A872" s="257" t="s">
        <v>235</v>
      </c>
      <c r="B872" s="202" t="s">
        <v>278</v>
      </c>
      <c r="C872" s="178">
        <v>60</v>
      </c>
      <c r="D872" s="182">
        <v>93</v>
      </c>
      <c r="E872" s="182">
        <v>1.6</v>
      </c>
      <c r="F872" s="182">
        <v>1.9</v>
      </c>
      <c r="G872" s="182">
        <v>13.3</v>
      </c>
      <c r="H872" s="58"/>
    </row>
    <row r="873" spans="1:8" s="46" customFormat="1" ht="14.25" customHeight="1">
      <c r="A873" s="471" t="s">
        <v>504</v>
      </c>
      <c r="B873" s="208" t="s">
        <v>101</v>
      </c>
      <c r="C873" s="209" t="s">
        <v>356</v>
      </c>
      <c r="D873" s="210">
        <v>129</v>
      </c>
      <c r="E873" s="210">
        <v>8.64</v>
      </c>
      <c r="F873" s="210">
        <v>4.32</v>
      </c>
      <c r="G873" s="210">
        <v>13.92</v>
      </c>
      <c r="H873" s="58"/>
    </row>
    <row r="874" spans="1:8" s="46" customFormat="1" ht="14.25" customHeight="1">
      <c r="A874" s="472" t="s">
        <v>506</v>
      </c>
      <c r="B874" s="181" t="s">
        <v>344</v>
      </c>
      <c r="C874" s="178" t="s">
        <v>365</v>
      </c>
      <c r="D874" s="182">
        <v>177.75</v>
      </c>
      <c r="E874" s="182">
        <v>12.3</v>
      </c>
      <c r="F874" s="182">
        <v>10.95</v>
      </c>
      <c r="G874" s="182">
        <v>7.5</v>
      </c>
      <c r="H874" s="58"/>
    </row>
    <row r="875" spans="1:8" s="46" customFormat="1" ht="14.25" customHeight="1">
      <c r="A875" s="472" t="s">
        <v>505</v>
      </c>
      <c r="B875" s="181" t="s">
        <v>43</v>
      </c>
      <c r="C875" s="178">
        <v>150</v>
      </c>
      <c r="D875" s="182">
        <v>145.8</v>
      </c>
      <c r="E875" s="182">
        <v>3.1</v>
      </c>
      <c r="F875" s="182">
        <v>6</v>
      </c>
      <c r="G875" s="182">
        <v>19.7</v>
      </c>
      <c r="H875" s="58"/>
    </row>
    <row r="876" spans="1:8" s="46" customFormat="1" ht="14.25" customHeight="1">
      <c r="A876" s="257" t="s">
        <v>305</v>
      </c>
      <c r="B876" s="257" t="s">
        <v>373</v>
      </c>
      <c r="C876" s="433">
        <v>200</v>
      </c>
      <c r="D876" s="418">
        <v>42.6</v>
      </c>
      <c r="E876" s="418">
        <v>0.2</v>
      </c>
      <c r="F876" s="418">
        <v>0.1</v>
      </c>
      <c r="G876" s="418">
        <v>10.2</v>
      </c>
      <c r="H876" s="58"/>
    </row>
    <row r="877" spans="1:8" s="46" customFormat="1" ht="14.25" customHeight="1">
      <c r="A877" s="257" t="s">
        <v>178</v>
      </c>
      <c r="B877" s="181" t="s">
        <v>1</v>
      </c>
      <c r="C877" s="196">
        <v>30</v>
      </c>
      <c r="D877" s="182">
        <v>63</v>
      </c>
      <c r="E877" s="182">
        <v>1.8</v>
      </c>
      <c r="F877" s="182">
        <v>0.3</v>
      </c>
      <c r="G877" s="182">
        <v>12.9</v>
      </c>
      <c r="H877" s="58"/>
    </row>
    <row r="878" spans="1:8" s="46" customFormat="1" ht="14.25" customHeight="1">
      <c r="A878" s="257"/>
      <c r="B878" s="257"/>
      <c r="C878" s="196"/>
      <c r="D878" s="182"/>
      <c r="E878" s="182"/>
      <c r="F878" s="182"/>
      <c r="G878" s="182"/>
      <c r="H878" s="58"/>
    </row>
    <row r="879" spans="1:8" s="46" customFormat="1" ht="14.25" customHeight="1">
      <c r="A879" s="239"/>
      <c r="B879" s="239" t="s">
        <v>8</v>
      </c>
      <c r="C879" s="423">
        <f>SUM(C872:C878)</f>
        <v>440</v>
      </c>
      <c r="D879" s="424">
        <f>SUM(D872:D878)</f>
        <v>651.15</v>
      </c>
      <c r="E879" s="424">
        <f>SUM(E872:E878)</f>
        <v>27.64</v>
      </c>
      <c r="F879" s="424">
        <f>SUM(F872:F878)</f>
        <v>23.570000000000004</v>
      </c>
      <c r="G879" s="424">
        <f>SUM(G872:G878)</f>
        <v>77.52000000000001</v>
      </c>
      <c r="H879" s="58"/>
    </row>
    <row r="880" spans="1:8" s="46" customFormat="1" ht="14.25" customHeight="1">
      <c r="A880" s="200"/>
      <c r="B880" s="206"/>
      <c r="C880" s="189"/>
      <c r="D880" s="220"/>
      <c r="E880" s="220"/>
      <c r="F880" s="220"/>
      <c r="G880" s="220"/>
      <c r="H880" s="58"/>
    </row>
    <row r="881" spans="1:8" s="46" customFormat="1" ht="14.25" customHeight="1">
      <c r="A881" s="200"/>
      <c r="B881" s="206"/>
      <c r="C881" s="189"/>
      <c r="D881" s="220"/>
      <c r="E881" s="220"/>
      <c r="F881" s="220"/>
      <c r="G881" s="220"/>
      <c r="H881" s="58"/>
    </row>
    <row r="882" spans="1:8" s="46" customFormat="1" ht="14.25" customHeight="1">
      <c r="A882" s="200"/>
      <c r="B882" s="206"/>
      <c r="C882" s="189"/>
      <c r="D882" s="182"/>
      <c r="E882" s="182"/>
      <c r="F882" s="182"/>
      <c r="G882" s="182"/>
      <c r="H882" s="58"/>
    </row>
    <row r="883" spans="1:8" s="46" customFormat="1" ht="14.25" customHeight="1">
      <c r="A883" s="200"/>
      <c r="B883" s="206"/>
      <c r="C883" s="189"/>
      <c r="D883" s="220"/>
      <c r="E883" s="220"/>
      <c r="F883" s="220"/>
      <c r="G883" s="220"/>
      <c r="H883" s="58"/>
    </row>
    <row r="884" spans="1:8" s="46" customFormat="1" ht="14.25" customHeight="1">
      <c r="A884" s="200"/>
      <c r="B884" s="206"/>
      <c r="C884" s="189"/>
      <c r="D884" s="220"/>
      <c r="E884" s="220"/>
      <c r="F884" s="220"/>
      <c r="G884" s="220"/>
      <c r="H884" s="58"/>
    </row>
    <row r="885" spans="1:8" s="46" customFormat="1" ht="14.25" customHeight="1">
      <c r="A885" s="200"/>
      <c r="B885" s="206"/>
      <c r="C885" s="189"/>
      <c r="D885" s="220"/>
      <c r="E885" s="220"/>
      <c r="F885" s="220"/>
      <c r="G885" s="220"/>
      <c r="H885" s="58"/>
    </row>
    <row r="886" spans="1:8" s="46" customFormat="1" ht="14.25" customHeight="1">
      <c r="A886" s="200"/>
      <c r="B886" s="206"/>
      <c r="C886" s="189"/>
      <c r="D886" s="220"/>
      <c r="E886" s="220"/>
      <c r="F886" s="220"/>
      <c r="G886" s="220"/>
      <c r="H886" s="58"/>
    </row>
    <row r="887" spans="1:8" s="46" customFormat="1" ht="14.25" customHeight="1">
      <c r="A887" s="200"/>
      <c r="B887" s="206"/>
      <c r="C887" s="189"/>
      <c r="D887" s="220"/>
      <c r="E887" s="220"/>
      <c r="F887" s="220"/>
      <c r="G887" s="220"/>
      <c r="H887" s="58"/>
    </row>
    <row r="888" spans="1:8" s="46" customFormat="1" ht="14.25" customHeight="1">
      <c r="A888" s="200"/>
      <c r="B888" s="206"/>
      <c r="C888" s="189"/>
      <c r="D888" s="220"/>
      <c r="E888" s="220"/>
      <c r="F888" s="220"/>
      <c r="G888" s="220"/>
      <c r="H888" s="58"/>
    </row>
    <row r="889" spans="1:8" s="46" customFormat="1" ht="14.25" customHeight="1">
      <c r="A889" s="200"/>
      <c r="B889" s="206"/>
      <c r="C889" s="189"/>
      <c r="D889" s="220"/>
      <c r="E889" s="220"/>
      <c r="F889" s="220"/>
      <c r="G889" s="220"/>
      <c r="H889" s="58"/>
    </row>
    <row r="890" spans="1:8" s="46" customFormat="1" ht="14.25" customHeight="1">
      <c r="A890" s="200"/>
      <c r="B890" s="206"/>
      <c r="C890" s="189"/>
      <c r="D890" s="220"/>
      <c r="E890" s="220"/>
      <c r="F890" s="220"/>
      <c r="G890" s="220"/>
      <c r="H890" s="58"/>
    </row>
    <row r="891" spans="1:8" s="46" customFormat="1" ht="14.25" customHeight="1">
      <c r="A891" s="200"/>
      <c r="B891" s="206"/>
      <c r="C891" s="189"/>
      <c r="D891" s="220"/>
      <c r="E891" s="220"/>
      <c r="F891" s="220"/>
      <c r="G891" s="220"/>
      <c r="H891" s="58"/>
    </row>
    <row r="892" spans="1:8" s="46" customFormat="1" ht="14.25" customHeight="1">
      <c r="A892" s="200"/>
      <c r="B892" s="206"/>
      <c r="C892" s="189"/>
      <c r="D892" s="220"/>
      <c r="E892" s="220"/>
      <c r="F892" s="220"/>
      <c r="G892" s="220"/>
      <c r="H892" s="58"/>
    </row>
    <row r="893" spans="1:8" s="46" customFormat="1" ht="14.25" customHeight="1">
      <c r="A893" s="200"/>
      <c r="B893" s="206"/>
      <c r="C893" s="189"/>
      <c r="D893" s="220"/>
      <c r="E893" s="220"/>
      <c r="F893" s="220"/>
      <c r="G893" s="220"/>
      <c r="H893" s="58"/>
    </row>
    <row r="894" spans="1:8" s="46" customFormat="1" ht="14.25" customHeight="1">
      <c r="A894" s="200"/>
      <c r="B894" s="206"/>
      <c r="C894" s="189"/>
      <c r="D894" s="220"/>
      <c r="E894" s="220"/>
      <c r="F894" s="220"/>
      <c r="G894" s="220"/>
      <c r="H894" s="58"/>
    </row>
    <row r="895" spans="1:8" s="46" customFormat="1" ht="14.25" customHeight="1">
      <c r="A895" s="200"/>
      <c r="B895" s="206"/>
      <c r="C895" s="189"/>
      <c r="D895" s="220"/>
      <c r="E895" s="220"/>
      <c r="F895" s="220"/>
      <c r="G895" s="220"/>
      <c r="H895" s="58"/>
    </row>
    <row r="896" spans="1:8" s="46" customFormat="1" ht="14.25" customHeight="1">
      <c r="A896" s="200"/>
      <c r="B896" s="206"/>
      <c r="C896" s="189"/>
      <c r="D896" s="220"/>
      <c r="E896" s="220"/>
      <c r="F896" s="220"/>
      <c r="G896" s="220"/>
      <c r="H896" s="58"/>
    </row>
    <row r="897" spans="1:8" s="46" customFormat="1" ht="14.25" customHeight="1">
      <c r="A897" s="200"/>
      <c r="B897" s="206"/>
      <c r="C897" s="189"/>
      <c r="D897" s="220"/>
      <c r="E897" s="220"/>
      <c r="F897" s="220"/>
      <c r="G897" s="220"/>
      <c r="H897" s="58"/>
    </row>
    <row r="898" spans="1:8" s="46" customFormat="1" ht="14.25" customHeight="1">
      <c r="A898" s="200"/>
      <c r="B898" s="206"/>
      <c r="C898" s="189"/>
      <c r="D898" s="220"/>
      <c r="E898" s="220"/>
      <c r="F898" s="220"/>
      <c r="G898" s="220"/>
      <c r="H898" s="58"/>
    </row>
    <row r="899" spans="1:8" s="46" customFormat="1" ht="14.25" customHeight="1">
      <c r="A899" s="200"/>
      <c r="B899" s="206"/>
      <c r="C899" s="189"/>
      <c r="D899" s="220"/>
      <c r="E899" s="220"/>
      <c r="F899" s="220"/>
      <c r="G899" s="220"/>
      <c r="H899" s="58"/>
    </row>
    <row r="900" spans="1:8" s="46" customFormat="1" ht="14.25" customHeight="1">
      <c r="A900" s="200"/>
      <c r="B900" s="206"/>
      <c r="C900" s="189"/>
      <c r="D900" s="220"/>
      <c r="E900" s="220"/>
      <c r="F900" s="220"/>
      <c r="G900" s="220"/>
      <c r="H900" s="58"/>
    </row>
    <row r="901" spans="1:8" s="46" customFormat="1" ht="14.25" customHeight="1">
      <c r="A901" s="200"/>
      <c r="B901" s="206"/>
      <c r="C901" s="189"/>
      <c r="D901" s="220"/>
      <c r="E901" s="220"/>
      <c r="F901" s="220"/>
      <c r="G901" s="220"/>
      <c r="H901" s="58"/>
    </row>
    <row r="902" spans="1:8" s="46" customFormat="1" ht="14.25" customHeight="1">
      <c r="A902" s="200"/>
      <c r="B902" s="206"/>
      <c r="C902" s="189"/>
      <c r="D902" s="220"/>
      <c r="E902" s="220"/>
      <c r="F902" s="220"/>
      <c r="G902" s="220"/>
      <c r="H902" s="58"/>
    </row>
    <row r="903" spans="1:8" s="46" customFormat="1" ht="14.25" customHeight="1">
      <c r="A903" s="197"/>
      <c r="B903" s="197" t="s">
        <v>75</v>
      </c>
      <c r="C903" s="198"/>
      <c r="D903" s="199"/>
      <c r="E903" s="199"/>
      <c r="F903" s="199"/>
      <c r="G903" s="199"/>
      <c r="H903" s="87"/>
    </row>
    <row r="904" spans="1:8" s="46" customFormat="1" ht="14.25" customHeight="1">
      <c r="A904" s="197"/>
      <c r="B904" s="197" t="s">
        <v>83</v>
      </c>
      <c r="C904" s="198"/>
      <c r="D904" s="199"/>
      <c r="E904" s="199"/>
      <c r="F904" s="199"/>
      <c r="G904" s="199"/>
      <c r="H904" s="57"/>
    </row>
    <row r="905" spans="1:8" s="46" customFormat="1" ht="14.25" customHeight="1" thickBot="1">
      <c r="A905" s="197"/>
      <c r="B905" s="200" t="s">
        <v>345</v>
      </c>
      <c r="C905" s="198"/>
      <c r="D905" s="199"/>
      <c r="E905" s="199"/>
      <c r="F905" s="199"/>
      <c r="G905" s="199"/>
      <c r="H905" s="79"/>
    </row>
    <row r="906" spans="1:8" s="46" customFormat="1" ht="14.25" customHeight="1">
      <c r="A906" s="527" t="s">
        <v>22</v>
      </c>
      <c r="B906" s="494" t="s">
        <v>23</v>
      </c>
      <c r="C906" s="496" t="s">
        <v>24</v>
      </c>
      <c r="D906" s="507" t="s">
        <v>26</v>
      </c>
      <c r="E906" s="500" t="s">
        <v>25</v>
      </c>
      <c r="F906" s="501"/>
      <c r="G906" s="502"/>
      <c r="H906" s="79"/>
    </row>
    <row r="907" spans="1:8" s="46" customFormat="1" ht="14.25" customHeight="1" thickBot="1">
      <c r="A907" s="528"/>
      <c r="B907" s="495"/>
      <c r="C907" s="497"/>
      <c r="D907" s="508"/>
      <c r="E907" s="390" t="s">
        <v>27</v>
      </c>
      <c r="F907" s="390" t="s">
        <v>28</v>
      </c>
      <c r="G907" s="391" t="s">
        <v>29</v>
      </c>
      <c r="H907" s="58"/>
    </row>
    <row r="908" spans="1:8" s="46" customFormat="1" ht="14.25" customHeight="1" thickBot="1">
      <c r="A908" s="415">
        <v>1</v>
      </c>
      <c r="B908" s="416">
        <v>2</v>
      </c>
      <c r="C908" s="237">
        <v>3</v>
      </c>
      <c r="D908" s="238">
        <v>7</v>
      </c>
      <c r="E908" s="237">
        <v>4</v>
      </c>
      <c r="F908" s="237">
        <v>5</v>
      </c>
      <c r="G908" s="237">
        <v>6</v>
      </c>
      <c r="H908" s="79"/>
    </row>
    <row r="909" spans="1:8" s="46" customFormat="1" ht="14.25" customHeight="1">
      <c r="A909" s="172"/>
      <c r="B909" s="172" t="s">
        <v>84</v>
      </c>
      <c r="C909" s="174"/>
      <c r="D909" s="175"/>
      <c r="E909" s="175"/>
      <c r="F909" s="175"/>
      <c r="G909" s="175"/>
      <c r="H909" s="81"/>
    </row>
    <row r="910" spans="1:8" s="46" customFormat="1" ht="14.25" customHeight="1">
      <c r="A910" s="176"/>
      <c r="B910" s="239" t="s">
        <v>10</v>
      </c>
      <c r="C910" s="178"/>
      <c r="D910" s="180"/>
      <c r="E910" s="179"/>
      <c r="F910" s="179"/>
      <c r="G910" s="179"/>
      <c r="H910" s="87"/>
    </row>
    <row r="911" spans="1:8" s="46" customFormat="1" ht="14.25" customHeight="1">
      <c r="A911" s="257" t="s">
        <v>162</v>
      </c>
      <c r="B911" s="181" t="s">
        <v>238</v>
      </c>
      <c r="C911" s="178">
        <v>150</v>
      </c>
      <c r="D911" s="182">
        <v>320</v>
      </c>
      <c r="E911" s="182">
        <v>15.8</v>
      </c>
      <c r="F911" s="182">
        <v>21.8</v>
      </c>
      <c r="G911" s="182">
        <v>12.22</v>
      </c>
      <c r="H911" s="79"/>
    </row>
    <row r="912" spans="1:8" s="46" customFormat="1" ht="14.25" customHeight="1">
      <c r="A912" s="257" t="s">
        <v>178</v>
      </c>
      <c r="B912" s="181" t="s">
        <v>402</v>
      </c>
      <c r="C912" s="178">
        <v>30</v>
      </c>
      <c r="D912" s="182">
        <v>47.4</v>
      </c>
      <c r="E912" s="182">
        <v>0.7</v>
      </c>
      <c r="F912" s="182">
        <v>4.5</v>
      </c>
      <c r="G912" s="182">
        <v>0.9</v>
      </c>
      <c r="H912" s="79"/>
    </row>
    <row r="913" spans="1:8" s="46" customFormat="1" ht="14.25" customHeight="1">
      <c r="A913" s="257" t="s">
        <v>386</v>
      </c>
      <c r="B913" s="181" t="s">
        <v>51</v>
      </c>
      <c r="C913" s="178" t="s">
        <v>403</v>
      </c>
      <c r="D913" s="182">
        <v>56.6</v>
      </c>
      <c r="E913" s="182">
        <v>4.8</v>
      </c>
      <c r="F913" s="182">
        <v>4</v>
      </c>
      <c r="G913" s="182">
        <v>0.3</v>
      </c>
      <c r="H913" s="57"/>
    </row>
    <row r="914" spans="1:8" s="46" customFormat="1" ht="14.25" customHeight="1">
      <c r="A914" s="257" t="s">
        <v>391</v>
      </c>
      <c r="B914" s="181" t="s">
        <v>392</v>
      </c>
      <c r="C914" s="178">
        <v>10</v>
      </c>
      <c r="D914" s="182">
        <v>74.8</v>
      </c>
      <c r="E914" s="182">
        <v>0.1</v>
      </c>
      <c r="F914" s="182">
        <v>8.2</v>
      </c>
      <c r="G914" s="182">
        <v>0.1</v>
      </c>
      <c r="H914" s="79"/>
    </row>
    <row r="915" spans="1:8" s="46" customFormat="1" ht="14.25" customHeight="1">
      <c r="A915" s="257" t="s">
        <v>163</v>
      </c>
      <c r="B915" s="417" t="s">
        <v>164</v>
      </c>
      <c r="C915" s="178">
        <v>200</v>
      </c>
      <c r="D915" s="182">
        <v>88.2</v>
      </c>
      <c r="E915" s="182">
        <v>0.68</v>
      </c>
      <c r="F915" s="182">
        <v>0.3</v>
      </c>
      <c r="G915" s="182">
        <v>20.7</v>
      </c>
      <c r="H915" s="57"/>
    </row>
    <row r="916" spans="1:8" s="46" customFormat="1" ht="14.25" customHeight="1">
      <c r="A916" s="257" t="s">
        <v>178</v>
      </c>
      <c r="B916" s="181" t="s">
        <v>1</v>
      </c>
      <c r="C916" s="196">
        <v>30</v>
      </c>
      <c r="D916" s="182">
        <v>63</v>
      </c>
      <c r="E916" s="182">
        <v>1.8</v>
      </c>
      <c r="F916" s="182">
        <v>0.3</v>
      </c>
      <c r="G916" s="182">
        <v>12.9</v>
      </c>
      <c r="H916" s="79"/>
    </row>
    <row r="917" spans="1:8" s="46" customFormat="1" ht="14.25" customHeight="1">
      <c r="A917" s="239"/>
      <c r="B917" s="239" t="s">
        <v>8</v>
      </c>
      <c r="C917" s="423">
        <v>473</v>
      </c>
      <c r="D917" s="424">
        <f>SUM(D911:D916)</f>
        <v>650</v>
      </c>
      <c r="E917" s="424">
        <f>SUM(E911:E916)</f>
        <v>23.880000000000003</v>
      </c>
      <c r="F917" s="424">
        <f>SUM(F911:F916)</f>
        <v>39.099999999999994</v>
      </c>
      <c r="G917" s="424">
        <f>SUM(G911:G916)</f>
        <v>47.12</v>
      </c>
      <c r="H917" s="79"/>
    </row>
    <row r="918" spans="1:8" s="46" customFormat="1" ht="14.25" customHeight="1">
      <c r="A918" s="261"/>
      <c r="B918" s="216"/>
      <c r="C918" s="189"/>
      <c r="D918" s="191"/>
      <c r="E918" s="190"/>
      <c r="F918" s="190"/>
      <c r="G918" s="190"/>
      <c r="H918" s="81"/>
    </row>
    <row r="919" spans="1:8" s="46" customFormat="1" ht="14.25" customHeight="1">
      <c r="A919" s="261"/>
      <c r="B919" s="216"/>
      <c r="C919" s="189"/>
      <c r="D919" s="191"/>
      <c r="E919" s="190"/>
      <c r="F919" s="190"/>
      <c r="G919" s="190"/>
      <c r="H919" s="376"/>
    </row>
    <row r="920" spans="1:8" s="46" customFormat="1" ht="14.25" customHeight="1">
      <c r="A920" s="261"/>
      <c r="B920" s="216"/>
      <c r="C920" s="189"/>
      <c r="D920" s="191"/>
      <c r="E920" s="190"/>
      <c r="F920" s="190"/>
      <c r="G920" s="190"/>
      <c r="H920" s="376"/>
    </row>
    <row r="921" spans="1:8" s="46" customFormat="1" ht="14.25" customHeight="1">
      <c r="A921" s="176"/>
      <c r="B921" s="239" t="s">
        <v>88</v>
      </c>
      <c r="C921" s="178"/>
      <c r="D921" s="180"/>
      <c r="E921" s="179"/>
      <c r="F921" s="179"/>
      <c r="G921" s="179"/>
      <c r="H921" s="376"/>
    </row>
    <row r="922" spans="1:8" s="46" customFormat="1" ht="14.25" customHeight="1">
      <c r="A922" s="257" t="s">
        <v>371</v>
      </c>
      <c r="B922" s="267" t="s">
        <v>115</v>
      </c>
      <c r="C922" s="178">
        <v>60</v>
      </c>
      <c r="D922" s="182">
        <v>71.4</v>
      </c>
      <c r="E922" s="182">
        <v>1.3</v>
      </c>
      <c r="F922" s="182">
        <v>4.2</v>
      </c>
      <c r="G922" s="182">
        <v>6.8</v>
      </c>
      <c r="H922" s="376"/>
    </row>
    <row r="923" spans="1:8" s="46" customFormat="1" ht="14.25" customHeight="1">
      <c r="A923" s="257" t="s">
        <v>107</v>
      </c>
      <c r="B923" s="181" t="s">
        <v>495</v>
      </c>
      <c r="C923" s="178">
        <v>213</v>
      </c>
      <c r="D923" s="182">
        <v>118.6</v>
      </c>
      <c r="E923" s="182">
        <v>1.9</v>
      </c>
      <c r="F923" s="182">
        <v>2.1</v>
      </c>
      <c r="G923" s="182">
        <v>13.2</v>
      </c>
      <c r="H923" s="376"/>
    </row>
    <row r="924" spans="1:12" s="46" customFormat="1" ht="14.25" customHeight="1">
      <c r="A924" s="207"/>
      <c r="B924" s="208" t="s">
        <v>260</v>
      </c>
      <c r="C924" s="400"/>
      <c r="D924" s="210"/>
      <c r="E924" s="210"/>
      <c r="F924" s="210"/>
      <c r="G924" s="210"/>
      <c r="H924" s="400">
        <v>25</v>
      </c>
      <c r="I924" s="210">
        <v>70</v>
      </c>
      <c r="J924" s="210">
        <v>6.8</v>
      </c>
      <c r="K924" s="210">
        <v>4.8</v>
      </c>
      <c r="L924" s="210">
        <v>0</v>
      </c>
    </row>
    <row r="925" spans="1:8" s="46" customFormat="1" ht="14.25" customHeight="1">
      <c r="A925" s="257" t="s">
        <v>489</v>
      </c>
      <c r="B925" s="181" t="s">
        <v>231</v>
      </c>
      <c r="C925" s="178">
        <v>90</v>
      </c>
      <c r="D925" s="182">
        <v>148.5</v>
      </c>
      <c r="E925" s="182">
        <v>15.8</v>
      </c>
      <c r="F925" s="182">
        <v>6.1</v>
      </c>
      <c r="G925" s="182">
        <v>7.7</v>
      </c>
      <c r="H925" s="376"/>
    </row>
    <row r="926" spans="1:8" s="46" customFormat="1" ht="14.25" customHeight="1">
      <c r="A926" s="475" t="s">
        <v>508</v>
      </c>
      <c r="B926" s="183" t="s">
        <v>2</v>
      </c>
      <c r="C926" s="178">
        <v>150</v>
      </c>
      <c r="D926" s="182">
        <v>150</v>
      </c>
      <c r="E926" s="182">
        <v>2.9</v>
      </c>
      <c r="F926" s="182">
        <v>5.6</v>
      </c>
      <c r="G926" s="182">
        <v>20</v>
      </c>
      <c r="H926" s="376"/>
    </row>
    <row r="927" spans="1:8" s="46" customFormat="1" ht="14.25" customHeight="1">
      <c r="A927" s="417" t="s">
        <v>305</v>
      </c>
      <c r="B927" s="417" t="s">
        <v>373</v>
      </c>
      <c r="C927" s="196">
        <v>200</v>
      </c>
      <c r="D927" s="418">
        <v>42.6</v>
      </c>
      <c r="E927" s="418">
        <v>0.2</v>
      </c>
      <c r="F927" s="418">
        <v>0.1</v>
      </c>
      <c r="G927" s="418">
        <v>10.2</v>
      </c>
      <c r="H927" s="376"/>
    </row>
    <row r="928" spans="1:8" s="46" customFormat="1" ht="14.25" customHeight="1">
      <c r="A928" s="257"/>
      <c r="B928" s="181"/>
      <c r="C928" s="196"/>
      <c r="D928" s="182"/>
      <c r="E928" s="182"/>
      <c r="F928" s="182"/>
      <c r="G928" s="182"/>
      <c r="H928" s="376"/>
    </row>
    <row r="929" spans="1:8" s="46" customFormat="1" ht="14.25" customHeight="1">
      <c r="A929" s="257" t="s">
        <v>178</v>
      </c>
      <c r="B929" s="257" t="s">
        <v>90</v>
      </c>
      <c r="C929" s="196">
        <v>30</v>
      </c>
      <c r="D929" s="182">
        <v>57</v>
      </c>
      <c r="E929" s="182">
        <v>1.8</v>
      </c>
      <c r="F929" s="182">
        <v>0.3</v>
      </c>
      <c r="G929" s="182">
        <v>11.4</v>
      </c>
      <c r="H929" s="376"/>
    </row>
    <row r="930" spans="1:8" s="46" customFormat="1" ht="14.25" customHeight="1">
      <c r="A930" s="239"/>
      <c r="B930" s="239" t="s">
        <v>8</v>
      </c>
      <c r="C930" s="423">
        <f>SUM(C922:C929)</f>
        <v>743</v>
      </c>
      <c r="D930" s="424">
        <f>SUM(D922:D929)</f>
        <v>588.1</v>
      </c>
      <c r="E930" s="424">
        <f>SUM(E922:E929)</f>
        <v>23.9</v>
      </c>
      <c r="F930" s="424">
        <f>SUM(F922:F929)</f>
        <v>18.400000000000002</v>
      </c>
      <c r="G930" s="424">
        <f>SUM(G922:G929)</f>
        <v>69.30000000000001</v>
      </c>
      <c r="H930" s="376"/>
    </row>
    <row r="931" spans="1:8" s="46" customFormat="1" ht="14.25" customHeight="1">
      <c r="A931" s="261"/>
      <c r="B931" s="216"/>
      <c r="C931" s="189"/>
      <c r="D931" s="191"/>
      <c r="E931" s="190"/>
      <c r="F931" s="190"/>
      <c r="G931" s="190"/>
      <c r="H931" s="376"/>
    </row>
    <row r="932" spans="1:8" s="46" customFormat="1" ht="14.25" customHeight="1">
      <c r="A932" s="261"/>
      <c r="B932" s="216"/>
      <c r="C932" s="189"/>
      <c r="D932" s="191"/>
      <c r="E932" s="190"/>
      <c r="F932" s="190"/>
      <c r="G932" s="190"/>
      <c r="H932" s="376"/>
    </row>
    <row r="933" spans="1:8" s="46" customFormat="1" ht="14.25" customHeight="1">
      <c r="A933" s="261"/>
      <c r="B933" s="216"/>
      <c r="C933" s="189"/>
      <c r="D933" s="191"/>
      <c r="E933" s="190"/>
      <c r="F933" s="190"/>
      <c r="G933" s="190"/>
      <c r="H933" s="376"/>
    </row>
    <row r="934" spans="1:8" s="46" customFormat="1" ht="14.25" customHeight="1">
      <c r="A934" s="261"/>
      <c r="B934" s="216"/>
      <c r="C934" s="189"/>
      <c r="D934" s="191"/>
      <c r="E934" s="190"/>
      <c r="F934" s="190"/>
      <c r="G934" s="190"/>
      <c r="H934" s="376"/>
    </row>
    <row r="935" spans="1:8" s="46" customFormat="1" ht="14.25" customHeight="1">
      <c r="A935" s="261"/>
      <c r="B935" s="216"/>
      <c r="C935" s="189"/>
      <c r="D935" s="191"/>
      <c r="E935" s="190"/>
      <c r="F935" s="190"/>
      <c r="G935" s="190"/>
      <c r="H935" s="376"/>
    </row>
    <row r="936" spans="1:8" s="46" customFormat="1" ht="14.25" customHeight="1">
      <c r="A936" s="261"/>
      <c r="B936" s="216"/>
      <c r="C936" s="189"/>
      <c r="D936" s="191"/>
      <c r="E936" s="190"/>
      <c r="F936" s="190"/>
      <c r="G936" s="190"/>
      <c r="H936" s="376"/>
    </row>
    <row r="937" spans="1:8" s="46" customFormat="1" ht="14.25" customHeight="1">
      <c r="A937" s="261"/>
      <c r="B937" s="216"/>
      <c r="C937" s="189"/>
      <c r="D937" s="191"/>
      <c r="E937" s="190"/>
      <c r="F937" s="190"/>
      <c r="G937" s="190"/>
      <c r="H937" s="376"/>
    </row>
    <row r="938" spans="1:8" s="46" customFormat="1" ht="14.25" customHeight="1">
      <c r="A938" s="261"/>
      <c r="B938" s="216"/>
      <c r="C938" s="189"/>
      <c r="D938" s="191"/>
      <c r="E938" s="190"/>
      <c r="F938" s="190"/>
      <c r="G938" s="190"/>
      <c r="H938" s="376"/>
    </row>
    <row r="939" spans="1:8" s="46" customFormat="1" ht="14.25" customHeight="1">
      <c r="A939" s="261"/>
      <c r="B939" s="216"/>
      <c r="C939" s="189"/>
      <c r="D939" s="191"/>
      <c r="E939" s="190"/>
      <c r="F939" s="190"/>
      <c r="G939" s="190"/>
      <c r="H939" s="376"/>
    </row>
    <row r="940" spans="1:8" s="46" customFormat="1" ht="14.25" customHeight="1">
      <c r="A940" s="261"/>
      <c r="B940" s="216"/>
      <c r="C940" s="189"/>
      <c r="D940" s="191"/>
      <c r="E940" s="190"/>
      <c r="F940" s="190"/>
      <c r="G940" s="190"/>
      <c r="H940" s="376"/>
    </row>
    <row r="941" spans="1:8" s="46" customFormat="1" ht="14.25" customHeight="1">
      <c r="A941" s="261"/>
      <c r="B941" s="216"/>
      <c r="C941" s="189"/>
      <c r="D941" s="191"/>
      <c r="E941" s="190"/>
      <c r="F941" s="190"/>
      <c r="G941" s="190"/>
      <c r="H941" s="376"/>
    </row>
    <row r="942" spans="1:8" s="46" customFormat="1" ht="14.25" customHeight="1">
      <c r="A942" s="261"/>
      <c r="B942" s="216"/>
      <c r="C942" s="189"/>
      <c r="D942" s="191"/>
      <c r="E942" s="190"/>
      <c r="F942" s="190"/>
      <c r="G942" s="190"/>
      <c r="H942" s="376"/>
    </row>
    <row r="943" spans="1:8" s="46" customFormat="1" ht="14.25" customHeight="1">
      <c r="A943" s="261"/>
      <c r="B943" s="216"/>
      <c r="C943" s="189"/>
      <c r="D943" s="191"/>
      <c r="E943" s="190"/>
      <c r="F943" s="190"/>
      <c r="G943" s="190"/>
      <c r="H943" s="376"/>
    </row>
    <row r="944" spans="1:8" s="46" customFormat="1" ht="14.25" customHeight="1">
      <c r="A944" s="261"/>
      <c r="B944" s="216"/>
      <c r="C944" s="189"/>
      <c r="D944" s="191"/>
      <c r="E944" s="190"/>
      <c r="F944" s="190"/>
      <c r="G944" s="190"/>
      <c r="H944" s="376"/>
    </row>
    <row r="945" spans="1:8" s="46" customFormat="1" ht="14.25" customHeight="1">
      <c r="A945" s="261"/>
      <c r="B945" s="216"/>
      <c r="C945" s="189"/>
      <c r="D945" s="191"/>
      <c r="E945" s="190"/>
      <c r="F945" s="190"/>
      <c r="G945" s="190"/>
      <c r="H945" s="376"/>
    </row>
    <row r="946" spans="1:8" s="46" customFormat="1" ht="14.25" customHeight="1">
      <c r="A946" s="261"/>
      <c r="B946" s="216"/>
      <c r="C946" s="189"/>
      <c r="D946" s="191"/>
      <c r="E946" s="190"/>
      <c r="F946" s="190"/>
      <c r="G946" s="190"/>
      <c r="H946" s="376"/>
    </row>
    <row r="947" spans="1:8" s="46" customFormat="1" ht="14.25" customHeight="1">
      <c r="A947" s="261"/>
      <c r="B947" s="216"/>
      <c r="C947" s="189"/>
      <c r="D947" s="191"/>
      <c r="E947" s="190"/>
      <c r="F947" s="190"/>
      <c r="G947" s="190"/>
      <c r="H947" s="376"/>
    </row>
    <row r="948" spans="1:8" s="46" customFormat="1" ht="14.25" customHeight="1">
      <c r="A948" s="261"/>
      <c r="B948" s="216"/>
      <c r="C948" s="189"/>
      <c r="D948" s="191"/>
      <c r="E948" s="190"/>
      <c r="F948" s="190"/>
      <c r="G948" s="190"/>
      <c r="H948" s="376"/>
    </row>
    <row r="949" spans="1:8" s="46" customFormat="1" ht="14.25" customHeight="1">
      <c r="A949" s="261"/>
      <c r="B949" s="216"/>
      <c r="C949" s="189"/>
      <c r="D949" s="191"/>
      <c r="E949" s="190"/>
      <c r="F949" s="190"/>
      <c r="G949" s="190"/>
      <c r="H949" s="376"/>
    </row>
    <row r="950" spans="1:8" s="46" customFormat="1" ht="14.25" customHeight="1">
      <c r="A950" s="261"/>
      <c r="B950" s="216"/>
      <c r="C950" s="189"/>
      <c r="D950" s="191"/>
      <c r="E950" s="190"/>
      <c r="F950" s="190"/>
      <c r="G950" s="190"/>
      <c r="H950" s="376"/>
    </row>
    <row r="951" spans="1:8" s="46" customFormat="1" ht="33.75" customHeight="1">
      <c r="A951" s="261"/>
      <c r="B951" s="216"/>
      <c r="C951" s="189"/>
      <c r="D951" s="191"/>
      <c r="E951" s="190"/>
      <c r="F951" s="190"/>
      <c r="G951" s="190"/>
      <c r="H951" s="376"/>
    </row>
    <row r="952" spans="1:8" s="46" customFormat="1" ht="33.75" customHeight="1">
      <c r="A952" s="197"/>
      <c r="B952" s="197"/>
      <c r="C952" s="198"/>
      <c r="D952" s="199"/>
      <c r="E952" s="199"/>
      <c r="F952" s="199"/>
      <c r="G952" s="199"/>
      <c r="H952" s="58"/>
    </row>
    <row r="953" spans="1:8" s="46" customFormat="1" ht="33.75" customHeight="1">
      <c r="A953" s="197"/>
      <c r="B953" s="197" t="s">
        <v>75</v>
      </c>
      <c r="C953" s="198"/>
      <c r="D953" s="199"/>
      <c r="E953" s="199"/>
      <c r="F953" s="199"/>
      <c r="G953" s="199"/>
      <c r="H953" s="79"/>
    </row>
    <row r="954" spans="1:8" s="46" customFormat="1" ht="14.25" customHeight="1">
      <c r="A954" s="197"/>
      <c r="B954" s="197" t="s">
        <v>85</v>
      </c>
      <c r="C954" s="198"/>
      <c r="D954" s="220"/>
      <c r="E954" s="220"/>
      <c r="F954" s="220"/>
      <c r="G954" s="220"/>
      <c r="H954" s="79"/>
    </row>
    <row r="955" spans="1:8" s="3" customFormat="1" ht="14.25" customHeight="1" thickBot="1">
      <c r="A955" s="197"/>
      <c r="B955" s="200" t="s">
        <v>345</v>
      </c>
      <c r="C955" s="198"/>
      <c r="D955" s="199"/>
      <c r="E955" s="199"/>
      <c r="F955" s="199"/>
      <c r="G955" s="199"/>
      <c r="H955" s="79"/>
    </row>
    <row r="956" spans="1:8" s="46" customFormat="1" ht="14.25" customHeight="1">
      <c r="A956" s="527" t="s">
        <v>22</v>
      </c>
      <c r="B956" s="494" t="s">
        <v>23</v>
      </c>
      <c r="C956" s="496" t="s">
        <v>24</v>
      </c>
      <c r="D956" s="507" t="s">
        <v>26</v>
      </c>
      <c r="E956" s="500" t="s">
        <v>25</v>
      </c>
      <c r="F956" s="501"/>
      <c r="G956" s="502"/>
      <c r="H956" s="84"/>
    </row>
    <row r="957" spans="1:8" s="46" customFormat="1" ht="14.25" customHeight="1" thickBot="1">
      <c r="A957" s="528"/>
      <c r="B957" s="495"/>
      <c r="C957" s="497"/>
      <c r="D957" s="508"/>
      <c r="E957" s="170" t="s">
        <v>27</v>
      </c>
      <c r="F957" s="170" t="s">
        <v>28</v>
      </c>
      <c r="G957" s="171" t="s">
        <v>29</v>
      </c>
      <c r="H957" s="79"/>
    </row>
    <row r="958" spans="1:8" s="15" customFormat="1" ht="14.25" customHeight="1" thickBot="1">
      <c r="A958" s="415">
        <v>1</v>
      </c>
      <c r="B958" s="416">
        <v>2</v>
      </c>
      <c r="C958" s="237">
        <v>3</v>
      </c>
      <c r="D958" s="238">
        <v>7</v>
      </c>
      <c r="E958" s="237">
        <v>4</v>
      </c>
      <c r="F958" s="237">
        <v>5</v>
      </c>
      <c r="G958" s="237">
        <v>6</v>
      </c>
      <c r="H958" s="79"/>
    </row>
    <row r="959" spans="1:8" s="15" customFormat="1" ht="14.25" customHeight="1">
      <c r="A959" s="172"/>
      <c r="B959" s="172" t="s">
        <v>86</v>
      </c>
      <c r="C959" s="174"/>
      <c r="D959" s="175"/>
      <c r="E959" s="175"/>
      <c r="F959" s="175"/>
      <c r="G959" s="175"/>
      <c r="H959" s="81"/>
    </row>
    <row r="960" spans="1:8" s="15" customFormat="1" ht="14.25" customHeight="1">
      <c r="A960" s="176"/>
      <c r="B960" s="239" t="s">
        <v>10</v>
      </c>
      <c r="C960" s="178"/>
      <c r="D960" s="180"/>
      <c r="E960" s="179"/>
      <c r="F960" s="179"/>
      <c r="G960" s="179"/>
      <c r="H960" s="110"/>
    </row>
    <row r="961" spans="1:8" s="15" customFormat="1" ht="14.25" customHeight="1">
      <c r="A961" s="257" t="s">
        <v>250</v>
      </c>
      <c r="B961" s="181" t="s">
        <v>179</v>
      </c>
      <c r="C961" s="178">
        <v>100</v>
      </c>
      <c r="D961" s="467">
        <v>38</v>
      </c>
      <c r="E961" s="467">
        <v>0.8</v>
      </c>
      <c r="F961" s="467">
        <v>0.2</v>
      </c>
      <c r="G961" s="468">
        <v>7.5</v>
      </c>
      <c r="H961" s="92"/>
    </row>
    <row r="962" spans="1:8" s="15" customFormat="1" ht="14.25" customHeight="1">
      <c r="A962" s="257" t="s">
        <v>413</v>
      </c>
      <c r="B962" s="181" t="s">
        <v>480</v>
      </c>
      <c r="C962" s="178">
        <v>60</v>
      </c>
      <c r="D962" s="467">
        <f>23*0.6</f>
        <v>13.799999999999999</v>
      </c>
      <c r="E962" s="467">
        <f>1.1*0.6</f>
        <v>0.66</v>
      </c>
      <c r="F962" s="467">
        <f>0.2*0.6</f>
        <v>0.12</v>
      </c>
      <c r="G962" s="468">
        <f>3.8*0.6</f>
        <v>2.28</v>
      </c>
      <c r="H962" s="92"/>
    </row>
    <row r="963" spans="1:8" s="15" customFormat="1" ht="14.25" customHeight="1">
      <c r="A963" s="257" t="s">
        <v>405</v>
      </c>
      <c r="B963" s="181" t="s">
        <v>87</v>
      </c>
      <c r="C963" s="178">
        <v>175</v>
      </c>
      <c r="D963" s="182">
        <v>378</v>
      </c>
      <c r="E963" s="182">
        <v>11.68</v>
      </c>
      <c r="F963" s="182">
        <v>12</v>
      </c>
      <c r="G963" s="182">
        <v>17.2</v>
      </c>
      <c r="H963" s="91"/>
    </row>
    <row r="964" spans="1:8" s="15" customFormat="1" ht="14.25" customHeight="1">
      <c r="A964" s="257" t="s">
        <v>242</v>
      </c>
      <c r="B964" s="181" t="s">
        <v>370</v>
      </c>
      <c r="C964" s="178">
        <v>200</v>
      </c>
      <c r="D964" s="182">
        <v>52.9</v>
      </c>
      <c r="E964" s="182">
        <v>0.2</v>
      </c>
      <c r="F964" s="182">
        <v>0</v>
      </c>
      <c r="G964" s="182">
        <v>13</v>
      </c>
      <c r="H964" s="91"/>
    </row>
    <row r="965" spans="1:8" s="15" customFormat="1" ht="14.25" customHeight="1">
      <c r="A965" s="257" t="s">
        <v>178</v>
      </c>
      <c r="B965" s="181" t="s">
        <v>1</v>
      </c>
      <c r="C965" s="196">
        <v>30</v>
      </c>
      <c r="D965" s="182">
        <v>63</v>
      </c>
      <c r="E965" s="182">
        <v>1.8</v>
      </c>
      <c r="F965" s="182">
        <v>0.3</v>
      </c>
      <c r="G965" s="182">
        <v>12.9</v>
      </c>
      <c r="H965" s="91"/>
    </row>
    <row r="966" spans="1:8" s="15" customFormat="1" ht="14.25" customHeight="1">
      <c r="A966" s="239"/>
      <c r="B966" s="239" t="s">
        <v>8</v>
      </c>
      <c r="C966" s="423">
        <f>SUM(C961:C965)</f>
        <v>565</v>
      </c>
      <c r="D966" s="424">
        <f>SUM(D961:D965)</f>
        <v>545.7</v>
      </c>
      <c r="E966" s="424">
        <f>SUM(E961:E965)</f>
        <v>15.14</v>
      </c>
      <c r="F966" s="424">
        <f>SUM(F961:F965)</f>
        <v>12.620000000000001</v>
      </c>
      <c r="G966" s="424">
        <f>SUM(G961:G965)</f>
        <v>52.879999999999995</v>
      </c>
      <c r="H966" s="91"/>
    </row>
    <row r="967" spans="1:8" s="15" customFormat="1" ht="14.25" customHeight="1">
      <c r="A967" s="206"/>
      <c r="B967" s="206"/>
      <c r="C967" s="251"/>
      <c r="D967" s="201"/>
      <c r="E967" s="201"/>
      <c r="F967" s="201"/>
      <c r="G967" s="201"/>
      <c r="H967" s="91"/>
    </row>
    <row r="968" spans="1:8" s="15" customFormat="1" ht="14.25" customHeight="1">
      <c r="A968" s="216"/>
      <c r="B968" s="446"/>
      <c r="C968" s="189"/>
      <c r="D968" s="191"/>
      <c r="E968" s="190"/>
      <c r="F968" s="191"/>
      <c r="G968" s="190"/>
      <c r="H968" s="91"/>
    </row>
    <row r="969" spans="1:8" s="15" customFormat="1" ht="14.25" customHeight="1">
      <c r="A969" s="216"/>
      <c r="B969" s="200"/>
      <c r="C969" s="200"/>
      <c r="D969" s="191"/>
      <c r="E969" s="191"/>
      <c r="F969" s="191"/>
      <c r="G969" s="191"/>
      <c r="H969" s="91"/>
    </row>
    <row r="970" spans="1:8" s="15" customFormat="1" ht="14.25" customHeight="1">
      <c r="A970" s="206"/>
      <c r="B970" s="206"/>
      <c r="C970" s="193"/>
      <c r="D970" s="201"/>
      <c r="E970" s="201"/>
      <c r="F970" s="201"/>
      <c r="G970" s="201"/>
      <c r="H970" s="91"/>
    </row>
    <row r="971" spans="1:8" s="15" customFormat="1" ht="14.25" customHeight="1">
      <c r="A971" s="176"/>
      <c r="B971" s="239" t="s">
        <v>88</v>
      </c>
      <c r="C971" s="178"/>
      <c r="D971" s="180"/>
      <c r="E971" s="179"/>
      <c r="F971" s="179"/>
      <c r="G971" s="179"/>
      <c r="H971" s="91"/>
    </row>
    <row r="972" spans="1:8" s="15" customFormat="1" ht="14.25" customHeight="1">
      <c r="A972" s="257" t="s">
        <v>250</v>
      </c>
      <c r="B972" s="181" t="s">
        <v>308</v>
      </c>
      <c r="C972" s="178">
        <v>100</v>
      </c>
      <c r="D972" s="182">
        <v>47</v>
      </c>
      <c r="E972" s="182">
        <v>0.8</v>
      </c>
      <c r="F972" s="182">
        <v>0.4</v>
      </c>
      <c r="G972" s="182">
        <v>8.1</v>
      </c>
      <c r="H972" s="91"/>
    </row>
    <row r="973" spans="1:8" s="15" customFormat="1" ht="14.25" customHeight="1">
      <c r="A973" s="257" t="s">
        <v>507</v>
      </c>
      <c r="B973" s="417" t="s">
        <v>499</v>
      </c>
      <c r="C973" s="196">
        <v>60</v>
      </c>
      <c r="D973" s="464">
        <v>46</v>
      </c>
      <c r="E973" s="464">
        <v>0</v>
      </c>
      <c r="F973" s="464">
        <v>0</v>
      </c>
      <c r="G973" s="469">
        <v>13</v>
      </c>
      <c r="H973" s="91"/>
    </row>
    <row r="974" spans="1:8" s="15" customFormat="1" ht="14.25" customHeight="1">
      <c r="A974" s="257" t="s">
        <v>502</v>
      </c>
      <c r="B974" s="181" t="s">
        <v>496</v>
      </c>
      <c r="C974" s="178" t="s">
        <v>497</v>
      </c>
      <c r="D974" s="182">
        <v>144.25</v>
      </c>
      <c r="E974" s="184">
        <v>3.5</v>
      </c>
      <c r="F974" s="182">
        <v>4.5</v>
      </c>
      <c r="G974" s="184">
        <v>18.75</v>
      </c>
      <c r="H974" s="91"/>
    </row>
    <row r="975" spans="1:8" s="15" customFormat="1" ht="14.25" customHeight="1">
      <c r="A975" s="257"/>
      <c r="B975" s="208" t="s">
        <v>260</v>
      </c>
      <c r="C975" s="400"/>
      <c r="D975" s="210"/>
      <c r="E975" s="210"/>
      <c r="F975" s="210"/>
      <c r="G975" s="210"/>
      <c r="H975" s="91"/>
    </row>
    <row r="976" spans="1:8" s="15" customFormat="1" ht="14.25" customHeight="1">
      <c r="A976" s="257" t="s">
        <v>430</v>
      </c>
      <c r="B976" s="181" t="s">
        <v>167</v>
      </c>
      <c r="C976" s="178">
        <v>90</v>
      </c>
      <c r="D976" s="182">
        <v>137</v>
      </c>
      <c r="E976" s="182">
        <v>3.77</v>
      </c>
      <c r="F976" s="182">
        <v>4.46</v>
      </c>
      <c r="G976" s="182">
        <v>21.3</v>
      </c>
      <c r="H976" s="91"/>
    </row>
    <row r="977" spans="1:8" s="15" customFormat="1" ht="14.25" customHeight="1">
      <c r="A977" s="195" t="s">
        <v>97</v>
      </c>
      <c r="B977" s="181" t="s">
        <v>96</v>
      </c>
      <c r="C977" s="178">
        <v>150</v>
      </c>
      <c r="D977" s="182">
        <v>202</v>
      </c>
      <c r="E977" s="182">
        <v>5.3</v>
      </c>
      <c r="F977" s="182">
        <v>5.5</v>
      </c>
      <c r="G977" s="182">
        <v>32.7</v>
      </c>
      <c r="H977" s="91"/>
    </row>
    <row r="978" spans="1:8" s="15" customFormat="1" ht="14.25" customHeight="1">
      <c r="A978" s="474"/>
      <c r="B978" s="181" t="s">
        <v>498</v>
      </c>
      <c r="C978" s="178">
        <v>200</v>
      </c>
      <c r="D978" s="182"/>
      <c r="E978" s="182"/>
      <c r="F978" s="182"/>
      <c r="G978" s="182"/>
      <c r="H978" s="91"/>
    </row>
    <row r="979" spans="1:8" s="15" customFormat="1" ht="14.25" customHeight="1">
      <c r="A979" s="257" t="s">
        <v>178</v>
      </c>
      <c r="B979" s="181" t="s">
        <v>1</v>
      </c>
      <c r="C979" s="196">
        <v>30</v>
      </c>
      <c r="D979" s="182">
        <v>63</v>
      </c>
      <c r="E979" s="182">
        <v>1.8</v>
      </c>
      <c r="F979" s="182">
        <v>0.3</v>
      </c>
      <c r="G979" s="182">
        <v>12.9</v>
      </c>
      <c r="H979" s="91"/>
    </row>
    <row r="980" spans="1:8" s="15" customFormat="1" ht="14.25" customHeight="1">
      <c r="A980" s="257"/>
      <c r="B980" s="257"/>
      <c r="C980" s="196"/>
      <c r="D980" s="182"/>
      <c r="E980" s="182"/>
      <c r="F980" s="182"/>
      <c r="G980" s="182"/>
      <c r="H980" s="91"/>
    </row>
    <row r="981" spans="1:8" s="15" customFormat="1" ht="14.25" customHeight="1">
      <c r="A981" s="239"/>
      <c r="B981" s="239" t="s">
        <v>8</v>
      </c>
      <c r="C981" s="424">
        <f>SUM(C972:C980)</f>
        <v>630</v>
      </c>
      <c r="D981" s="424">
        <f>SUM(D972:D980)</f>
        <v>639.25</v>
      </c>
      <c r="E981" s="424">
        <f>SUM(E972:E980)</f>
        <v>15.170000000000002</v>
      </c>
      <c r="F981" s="424">
        <f>SUM(F972:F980)</f>
        <v>15.16</v>
      </c>
      <c r="G981" s="424">
        <f>SUM(G972:G980)</f>
        <v>106.75000000000001</v>
      </c>
      <c r="H981" s="91"/>
    </row>
    <row r="982" spans="1:8" s="15" customFormat="1" ht="14.25" customHeight="1">
      <c r="A982" s="447"/>
      <c r="B982" s="446"/>
      <c r="C982" s="446"/>
      <c r="D982" s="446"/>
      <c r="E982" s="446"/>
      <c r="F982" s="446"/>
      <c r="G982" s="446"/>
      <c r="H982" s="91"/>
    </row>
    <row r="983" spans="1:8" s="15" customFormat="1" ht="14.25" customHeight="1">
      <c r="A983" s="447"/>
      <c r="B983" s="446"/>
      <c r="C983" s="446"/>
      <c r="D983" s="446"/>
      <c r="E983" s="446"/>
      <c r="F983" s="446"/>
      <c r="G983" s="446"/>
      <c r="H983" s="91"/>
    </row>
    <row r="984" spans="1:8" s="15" customFormat="1" ht="14.25" customHeight="1">
      <c r="A984" s="447"/>
      <c r="B984" s="446"/>
      <c r="C984" s="446"/>
      <c r="D984" s="446"/>
      <c r="E984" s="446"/>
      <c r="F984" s="446"/>
      <c r="G984" s="446"/>
      <c r="H984" s="91"/>
    </row>
    <row r="985" spans="1:8" s="15" customFormat="1" ht="14.25" customHeight="1">
      <c r="A985" s="447"/>
      <c r="B985" s="446"/>
      <c r="C985" s="446"/>
      <c r="D985" s="446"/>
      <c r="E985" s="446"/>
      <c r="F985" s="446"/>
      <c r="G985" s="446"/>
      <c r="H985" s="91"/>
    </row>
    <row r="986" spans="1:8" s="15" customFormat="1" ht="14.25" customHeight="1">
      <c r="A986" s="267"/>
      <c r="B986" s="267"/>
      <c r="C986" s="448"/>
      <c r="D986" s="448"/>
      <c r="E986" s="448"/>
      <c r="F986" s="448"/>
      <c r="G986" s="448"/>
      <c r="H986" s="383"/>
    </row>
    <row r="987" spans="1:8" s="15" customFormat="1" ht="14.25" customHeight="1">
      <c r="A987" s="267"/>
      <c r="B987" s="267"/>
      <c r="C987" s="448"/>
      <c r="D987" s="448"/>
      <c r="E987" s="448"/>
      <c r="F987" s="448"/>
      <c r="G987" s="448"/>
      <c r="H987" s="91"/>
    </row>
    <row r="988" spans="1:8" s="15" customFormat="1" ht="14.25" customHeight="1">
      <c r="A988" s="267"/>
      <c r="B988" s="267"/>
      <c r="C988" s="448"/>
      <c r="D988" s="448"/>
      <c r="E988" s="448"/>
      <c r="F988" s="448"/>
      <c r="G988" s="448"/>
      <c r="H988" s="384"/>
    </row>
    <row r="989" spans="1:8" s="15" customFormat="1" ht="14.25" customHeight="1">
      <c r="A989" s="267"/>
      <c r="B989" s="267"/>
      <c r="C989" s="448"/>
      <c r="D989" s="448"/>
      <c r="E989" s="448"/>
      <c r="F989" s="448"/>
      <c r="G989" s="448"/>
      <c r="H989" s="91"/>
    </row>
    <row r="990" spans="1:8" s="15" customFormat="1" ht="14.25" customHeight="1">
      <c r="A990" s="267"/>
      <c r="B990" s="267"/>
      <c r="C990" s="448"/>
      <c r="D990" s="448"/>
      <c r="E990" s="448"/>
      <c r="F990" s="448"/>
      <c r="G990" s="448"/>
      <c r="H990" s="91"/>
    </row>
    <row r="991" spans="1:8" s="15" customFormat="1" ht="14.25" customHeight="1">
      <c r="A991" s="267"/>
      <c r="B991" s="267"/>
      <c r="C991" s="448"/>
      <c r="D991" s="448"/>
      <c r="E991" s="448"/>
      <c r="F991" s="448"/>
      <c r="G991" s="448"/>
      <c r="H991" s="91"/>
    </row>
    <row r="992" spans="1:8" s="15" customFormat="1" ht="14.25" customHeight="1">
      <c r="A992" s="267"/>
      <c r="B992" s="267"/>
      <c r="C992" s="448"/>
      <c r="D992" s="448"/>
      <c r="E992" s="448"/>
      <c r="F992" s="448"/>
      <c r="G992" s="448"/>
      <c r="H992" s="91"/>
    </row>
    <row r="993" spans="1:8" s="15" customFormat="1" ht="14.25" customHeight="1">
      <c r="A993" s="267"/>
      <c r="B993" s="267"/>
      <c r="C993" s="448"/>
      <c r="D993" s="448"/>
      <c r="E993" s="448"/>
      <c r="F993" s="448"/>
      <c r="G993" s="448"/>
      <c r="H993" s="91"/>
    </row>
    <row r="994" spans="1:8" s="15" customFormat="1" ht="14.25" customHeight="1">
      <c r="A994" s="267"/>
      <c r="B994" s="267"/>
      <c r="C994" s="448"/>
      <c r="D994" s="448"/>
      <c r="E994" s="448"/>
      <c r="F994" s="448"/>
      <c r="G994" s="448"/>
      <c r="H994" s="385"/>
    </row>
    <row r="995" spans="1:8" s="15" customFormat="1" ht="14.25" customHeight="1">
      <c r="A995" s="267"/>
      <c r="B995" s="267"/>
      <c r="C995" s="448"/>
      <c r="D995" s="448"/>
      <c r="E995" s="448"/>
      <c r="F995" s="448"/>
      <c r="G995" s="448"/>
      <c r="H995" s="91"/>
    </row>
    <row r="996" spans="1:8" s="15" customFormat="1" ht="14.25" customHeight="1">
      <c r="A996" s="267"/>
      <c r="B996" s="267"/>
      <c r="C996" s="448"/>
      <c r="D996" s="448"/>
      <c r="E996" s="448"/>
      <c r="F996" s="448"/>
      <c r="G996" s="448"/>
      <c r="H996" s="384"/>
    </row>
    <row r="997" spans="1:8" s="15" customFormat="1" ht="14.25" customHeight="1">
      <c r="A997" s="449"/>
      <c r="B997" s="449"/>
      <c r="C997" s="450"/>
      <c r="D997" s="450"/>
      <c r="E997" s="450"/>
      <c r="F997" s="450"/>
      <c r="G997" s="450"/>
      <c r="H997" s="91"/>
    </row>
    <row r="998" spans="1:8" s="15" customFormat="1" ht="14.25" customHeight="1">
      <c r="A998" s="267"/>
      <c r="B998" s="267"/>
      <c r="C998" s="448"/>
      <c r="D998" s="448"/>
      <c r="E998" s="448"/>
      <c r="F998" s="448"/>
      <c r="G998" s="448"/>
      <c r="H998" s="91"/>
    </row>
    <row r="999" spans="1:8" s="15" customFormat="1" ht="14.25" customHeight="1">
      <c r="A999" s="197"/>
      <c r="B999" s="197"/>
      <c r="C999" s="451"/>
      <c r="D999" s="451"/>
      <c r="E999" s="451"/>
      <c r="F999" s="451"/>
      <c r="G999" s="451"/>
      <c r="H999" s="91"/>
    </row>
    <row r="1000" spans="1:8" s="15" customFormat="1" ht="14.25" customHeight="1">
      <c r="A1000" s="267"/>
      <c r="B1000" s="267"/>
      <c r="C1000" s="448"/>
      <c r="D1000" s="448"/>
      <c r="E1000" s="448"/>
      <c r="F1000" s="448"/>
      <c r="G1000" s="448"/>
      <c r="H1000" s="91"/>
    </row>
    <row r="1001" spans="1:8" s="15" customFormat="1" ht="14.25" customHeight="1">
      <c r="A1001" s="267"/>
      <c r="B1001" s="267"/>
      <c r="C1001" s="448"/>
      <c r="D1001" s="448"/>
      <c r="E1001" s="448"/>
      <c r="F1001" s="448"/>
      <c r="G1001" s="448"/>
      <c r="H1001" s="91"/>
    </row>
    <row r="1002" spans="1:8" s="46" customFormat="1" ht="14.25" customHeight="1">
      <c r="A1002" s="267"/>
      <c r="B1002" s="267"/>
      <c r="C1002" s="448"/>
      <c r="D1002" s="448"/>
      <c r="E1002" s="448"/>
      <c r="F1002" s="448"/>
      <c r="G1002" s="448"/>
      <c r="H1002" s="91"/>
    </row>
    <row r="1003" spans="1:8" s="46" customFormat="1" ht="14.25" customHeight="1">
      <c r="A1003" s="267"/>
      <c r="B1003" s="267"/>
      <c r="C1003" s="448"/>
      <c r="D1003" s="448"/>
      <c r="E1003" s="448"/>
      <c r="F1003" s="448"/>
      <c r="G1003" s="448"/>
      <c r="H1003" s="91"/>
    </row>
    <row r="1004" spans="1:8" s="46" customFormat="1" ht="14.25" customHeight="1">
      <c r="A1004" s="267"/>
      <c r="B1004" s="267"/>
      <c r="C1004" s="448"/>
      <c r="D1004" s="448"/>
      <c r="E1004" s="448"/>
      <c r="F1004" s="448"/>
      <c r="G1004" s="448"/>
      <c r="H1004" s="385"/>
    </row>
    <row r="1005" spans="1:8" s="46" customFormat="1" ht="14.25" customHeight="1">
      <c r="A1005" s="452"/>
      <c r="B1005" s="452"/>
      <c r="C1005" s="453"/>
      <c r="D1005" s="453"/>
      <c r="E1005" s="453"/>
      <c r="F1005" s="453"/>
      <c r="G1005" s="453"/>
      <c r="H1005" s="91"/>
    </row>
    <row r="1006" spans="1:8" s="3" customFormat="1" ht="14.25" customHeight="1">
      <c r="A1006" s="267"/>
      <c r="B1006" s="267"/>
      <c r="C1006" s="448"/>
      <c r="D1006" s="448"/>
      <c r="E1006" s="448"/>
      <c r="F1006" s="448"/>
      <c r="G1006" s="448"/>
      <c r="H1006" s="91"/>
    </row>
    <row r="1007" spans="1:8" s="3" customFormat="1" ht="14.25" customHeight="1">
      <c r="A1007" s="197"/>
      <c r="B1007" s="197"/>
      <c r="C1007" s="451"/>
      <c r="D1007" s="451"/>
      <c r="E1007" s="451"/>
      <c r="F1007" s="451"/>
      <c r="G1007" s="451"/>
      <c r="H1007" s="91"/>
    </row>
    <row r="1008" spans="1:8" s="3" customFormat="1" ht="14.25" customHeight="1">
      <c r="A1008" s="267"/>
      <c r="B1008" s="267"/>
      <c r="C1008" s="448"/>
      <c r="D1008" s="448"/>
      <c r="E1008" s="448"/>
      <c r="F1008" s="448"/>
      <c r="G1008" s="448"/>
      <c r="H1008" s="91"/>
    </row>
    <row r="1009" spans="1:8" s="3" customFormat="1" ht="14.25" customHeight="1">
      <c r="A1009" s="267"/>
      <c r="B1009" s="267"/>
      <c r="C1009" s="448"/>
      <c r="D1009" s="448"/>
      <c r="E1009" s="448"/>
      <c r="F1009" s="448"/>
      <c r="G1009" s="448"/>
      <c r="H1009" s="91"/>
    </row>
    <row r="1010" spans="1:8" s="3" customFormat="1" ht="14.25" customHeight="1">
      <c r="A1010" s="267"/>
      <c r="B1010" s="267"/>
      <c r="C1010" s="448"/>
      <c r="D1010" s="448"/>
      <c r="E1010" s="448"/>
      <c r="F1010" s="448"/>
      <c r="G1010" s="448"/>
      <c r="H1010" s="91"/>
    </row>
    <row r="1011" spans="1:8" s="3" customFormat="1" ht="14.25" customHeight="1">
      <c r="A1011" s="267"/>
      <c r="B1011" s="267"/>
      <c r="C1011" s="448"/>
      <c r="D1011" s="448"/>
      <c r="E1011" s="448"/>
      <c r="F1011" s="448"/>
      <c r="G1011" s="448"/>
      <c r="H1011" s="91"/>
    </row>
    <row r="1012" spans="1:8" s="3" customFormat="1" ht="14.25" customHeight="1">
      <c r="A1012" s="267"/>
      <c r="B1012" s="267"/>
      <c r="C1012" s="448"/>
      <c r="D1012" s="448"/>
      <c r="E1012" s="448"/>
      <c r="F1012" s="448"/>
      <c r="G1012" s="448"/>
      <c r="H1012" s="91"/>
    </row>
    <row r="1013" spans="1:8" s="3" customFormat="1" ht="14.25" customHeight="1">
      <c r="A1013" s="267"/>
      <c r="B1013" s="267"/>
      <c r="C1013" s="448"/>
      <c r="D1013" s="448"/>
      <c r="E1013" s="448"/>
      <c r="F1013" s="448"/>
      <c r="G1013" s="448"/>
      <c r="H1013" s="91"/>
    </row>
    <row r="1014" spans="1:8" s="3" customFormat="1" ht="14.25" customHeight="1">
      <c r="A1014" s="267"/>
      <c r="B1014" s="267"/>
      <c r="C1014" s="448"/>
      <c r="D1014" s="448"/>
      <c r="E1014" s="448"/>
      <c r="F1014" s="448"/>
      <c r="G1014" s="448"/>
      <c r="H1014" s="91"/>
    </row>
    <row r="1015" spans="1:8" s="3" customFormat="1" ht="14.25" customHeight="1">
      <c r="A1015" s="452"/>
      <c r="B1015" s="452"/>
      <c r="C1015" s="453"/>
      <c r="D1015" s="453"/>
      <c r="E1015" s="453"/>
      <c r="F1015" s="453"/>
      <c r="G1015" s="453"/>
      <c r="H1015" s="91"/>
    </row>
    <row r="1016" spans="1:8" s="3" customFormat="1" ht="14.25" customHeight="1">
      <c r="A1016" s="267"/>
      <c r="B1016" s="267"/>
      <c r="C1016" s="448"/>
      <c r="D1016" s="448"/>
      <c r="E1016" s="448"/>
      <c r="F1016" s="448"/>
      <c r="G1016" s="448"/>
      <c r="H1016" s="91"/>
    </row>
    <row r="1017" spans="1:8" s="3" customFormat="1" ht="14.25" customHeight="1">
      <c r="A1017" s="267"/>
      <c r="B1017" s="267"/>
      <c r="C1017" s="448"/>
      <c r="D1017" s="448"/>
      <c r="E1017" s="448"/>
      <c r="F1017" s="448"/>
      <c r="G1017" s="448"/>
      <c r="H1017" s="91"/>
    </row>
    <row r="1018" spans="1:8" s="3" customFormat="1" ht="14.25" customHeight="1">
      <c r="A1018" s="267"/>
      <c r="B1018" s="267"/>
      <c r="C1018" s="448"/>
      <c r="D1018" s="448"/>
      <c r="E1018" s="448"/>
      <c r="F1018" s="448"/>
      <c r="G1018" s="448"/>
      <c r="H1018" s="91"/>
    </row>
    <row r="1019" spans="1:8" s="3" customFormat="1" ht="14.25" customHeight="1">
      <c r="A1019" s="267"/>
      <c r="B1019" s="267"/>
      <c r="C1019" s="448"/>
      <c r="D1019" s="448"/>
      <c r="E1019" s="448"/>
      <c r="F1019" s="448"/>
      <c r="G1019" s="448"/>
      <c r="H1019" s="91"/>
    </row>
    <row r="1020" spans="1:8" s="3" customFormat="1" ht="14.25" customHeight="1">
      <c r="A1020" s="267"/>
      <c r="B1020" s="267"/>
      <c r="C1020" s="448"/>
      <c r="D1020" s="448"/>
      <c r="E1020" s="448"/>
      <c r="F1020" s="448"/>
      <c r="G1020" s="448"/>
      <c r="H1020" s="91"/>
    </row>
    <row r="1021" spans="1:8" s="3" customFormat="1" ht="14.25" customHeight="1">
      <c r="A1021" s="267"/>
      <c r="B1021" s="267"/>
      <c r="C1021" s="448"/>
      <c r="D1021" s="448"/>
      <c r="E1021" s="448"/>
      <c r="F1021" s="448"/>
      <c r="G1021" s="448"/>
      <c r="H1021" s="91"/>
    </row>
    <row r="1022" spans="1:8" s="3" customFormat="1" ht="14.25" customHeight="1">
      <c r="A1022" s="267"/>
      <c r="B1022" s="267"/>
      <c r="C1022" s="448"/>
      <c r="D1022" s="448"/>
      <c r="E1022" s="448"/>
      <c r="F1022" s="448"/>
      <c r="G1022" s="448"/>
      <c r="H1022" s="91"/>
    </row>
    <row r="1023" spans="1:8" s="3" customFormat="1" ht="14.25" customHeight="1">
      <c r="A1023" s="267"/>
      <c r="B1023" s="267"/>
      <c r="C1023" s="448"/>
      <c r="D1023" s="448"/>
      <c r="E1023" s="448"/>
      <c r="F1023" s="448"/>
      <c r="G1023" s="448"/>
      <c r="H1023" s="91"/>
    </row>
    <row r="1024" spans="1:8" s="3" customFormat="1" ht="14.25" customHeight="1">
      <c r="A1024" s="267"/>
      <c r="B1024" s="267"/>
      <c r="C1024" s="448"/>
      <c r="D1024" s="448"/>
      <c r="E1024" s="448"/>
      <c r="F1024" s="448"/>
      <c r="G1024" s="448"/>
      <c r="H1024" s="91"/>
    </row>
    <row r="1025" spans="1:8" s="3" customFormat="1" ht="14.25" customHeight="1">
      <c r="A1025" s="267"/>
      <c r="B1025" s="267"/>
      <c r="C1025" s="448"/>
      <c r="D1025" s="448"/>
      <c r="E1025" s="448"/>
      <c r="F1025" s="448"/>
      <c r="G1025" s="448"/>
      <c r="H1025" s="91"/>
    </row>
    <row r="1026" spans="1:8" s="3" customFormat="1" ht="14.25" customHeight="1">
      <c r="A1026" s="267"/>
      <c r="B1026" s="267"/>
      <c r="C1026" s="448"/>
      <c r="D1026" s="448"/>
      <c r="E1026" s="448"/>
      <c r="F1026" s="448"/>
      <c r="G1026" s="448"/>
      <c r="H1026" s="91"/>
    </row>
    <row r="1027" spans="1:8" s="3" customFormat="1" ht="14.25" customHeight="1">
      <c r="A1027" s="267"/>
      <c r="B1027" s="267"/>
      <c r="C1027" s="448"/>
      <c r="D1027" s="448"/>
      <c r="E1027" s="448"/>
      <c r="F1027" s="448"/>
      <c r="G1027" s="448"/>
      <c r="H1027" s="91"/>
    </row>
    <row r="1028" spans="1:8" s="3" customFormat="1" ht="14.25" customHeight="1">
      <c r="A1028" s="267"/>
      <c r="B1028" s="267"/>
      <c r="C1028" s="448"/>
      <c r="D1028" s="448"/>
      <c r="E1028" s="448"/>
      <c r="F1028" s="448"/>
      <c r="G1028" s="448"/>
      <c r="H1028" s="91"/>
    </row>
    <row r="1029" spans="1:8" s="3" customFormat="1" ht="14.25" customHeight="1">
      <c r="A1029" s="267"/>
      <c r="B1029" s="267"/>
      <c r="C1029" s="448"/>
      <c r="D1029" s="448"/>
      <c r="E1029" s="448"/>
      <c r="F1029" s="448"/>
      <c r="G1029" s="448"/>
      <c r="H1029" s="91"/>
    </row>
    <row r="1030" spans="1:8" s="3" customFormat="1" ht="14.25" customHeight="1">
      <c r="A1030" s="267"/>
      <c r="B1030" s="267"/>
      <c r="C1030" s="448"/>
      <c r="D1030" s="448"/>
      <c r="E1030" s="448"/>
      <c r="F1030" s="448"/>
      <c r="G1030" s="448"/>
      <c r="H1030" s="91"/>
    </row>
    <row r="1031" spans="1:8" s="3" customFormat="1" ht="14.25" customHeight="1">
      <c r="A1031" s="267"/>
      <c r="B1031" s="267"/>
      <c r="C1031" s="448"/>
      <c r="D1031" s="448"/>
      <c r="E1031" s="448"/>
      <c r="F1031" s="448"/>
      <c r="G1031" s="448"/>
      <c r="H1031" s="91"/>
    </row>
    <row r="1032" spans="1:8" s="3" customFormat="1" ht="14.25" customHeight="1">
      <c r="A1032" s="267"/>
      <c r="B1032" s="267"/>
      <c r="C1032" s="448"/>
      <c r="D1032" s="448"/>
      <c r="E1032" s="448"/>
      <c r="F1032" s="448"/>
      <c r="G1032" s="448"/>
      <c r="H1032" s="91"/>
    </row>
    <row r="1033" spans="1:8" s="3" customFormat="1" ht="14.25" customHeight="1">
      <c r="A1033" s="267"/>
      <c r="B1033" s="267"/>
      <c r="C1033" s="448"/>
      <c r="D1033" s="448"/>
      <c r="E1033" s="448"/>
      <c r="F1033" s="448"/>
      <c r="G1033" s="448"/>
      <c r="H1033" s="91"/>
    </row>
    <row r="1034" spans="1:8" s="3" customFormat="1" ht="14.25" customHeight="1">
      <c r="A1034" s="267"/>
      <c r="B1034" s="267"/>
      <c r="C1034" s="448"/>
      <c r="D1034" s="448"/>
      <c r="E1034" s="448"/>
      <c r="F1034" s="448"/>
      <c r="G1034" s="448"/>
      <c r="H1034" s="91"/>
    </row>
    <row r="1035" spans="1:8" s="3" customFormat="1" ht="14.25" customHeight="1">
      <c r="A1035" s="267"/>
      <c r="B1035" s="267"/>
      <c r="C1035" s="448"/>
      <c r="D1035" s="448"/>
      <c r="E1035" s="448"/>
      <c r="F1035" s="448"/>
      <c r="G1035" s="448"/>
      <c r="H1035" s="91"/>
    </row>
    <row r="1036" spans="1:8" s="3" customFormat="1" ht="14.25" customHeight="1">
      <c r="A1036" s="267"/>
      <c r="B1036" s="267"/>
      <c r="C1036" s="448"/>
      <c r="D1036" s="448"/>
      <c r="E1036" s="448"/>
      <c r="F1036" s="448"/>
      <c r="G1036" s="448"/>
      <c r="H1036" s="91"/>
    </row>
    <row r="1037" spans="1:8" s="3" customFormat="1" ht="14.25" customHeight="1">
      <c r="A1037" s="267"/>
      <c r="B1037" s="267"/>
      <c r="C1037" s="448"/>
      <c r="D1037" s="448"/>
      <c r="E1037" s="448"/>
      <c r="F1037" s="448"/>
      <c r="G1037" s="448"/>
      <c r="H1037" s="91"/>
    </row>
    <row r="1038" spans="1:8" s="3" customFormat="1" ht="14.25" customHeight="1">
      <c r="A1038" s="267"/>
      <c r="B1038" s="267"/>
      <c r="C1038" s="448"/>
      <c r="D1038" s="448"/>
      <c r="E1038" s="448"/>
      <c r="F1038" s="448"/>
      <c r="G1038" s="448"/>
      <c r="H1038" s="91"/>
    </row>
    <row r="1039" spans="1:8" s="3" customFormat="1" ht="14.25" customHeight="1">
      <c r="A1039" s="267"/>
      <c r="B1039" s="267"/>
      <c r="C1039" s="448"/>
      <c r="D1039" s="448"/>
      <c r="E1039" s="448"/>
      <c r="F1039" s="448"/>
      <c r="G1039" s="448"/>
      <c r="H1039" s="91"/>
    </row>
    <row r="1040" spans="1:8" s="3" customFormat="1" ht="14.25" customHeight="1">
      <c r="A1040" s="267"/>
      <c r="B1040" s="267"/>
      <c r="C1040" s="448"/>
      <c r="D1040" s="448"/>
      <c r="E1040" s="448"/>
      <c r="F1040" s="448"/>
      <c r="G1040" s="448"/>
      <c r="H1040" s="91"/>
    </row>
    <row r="1041" spans="1:8" s="3" customFormat="1" ht="14.25" customHeight="1">
      <c r="A1041" s="267"/>
      <c r="B1041" s="267"/>
      <c r="C1041" s="448"/>
      <c r="D1041" s="448"/>
      <c r="E1041" s="448"/>
      <c r="F1041" s="448"/>
      <c r="G1041" s="448"/>
      <c r="H1041" s="91"/>
    </row>
    <row r="1042" spans="1:8" s="3" customFormat="1" ht="14.25" customHeight="1">
      <c r="A1042" s="267"/>
      <c r="B1042" s="267"/>
      <c r="C1042" s="448"/>
      <c r="D1042" s="448"/>
      <c r="E1042" s="448"/>
      <c r="F1042" s="448"/>
      <c r="G1042" s="448"/>
      <c r="H1042" s="91"/>
    </row>
    <row r="1043" spans="1:8" s="3" customFormat="1" ht="14.25" customHeight="1">
      <c r="A1043" s="267"/>
      <c r="B1043" s="267"/>
      <c r="C1043" s="448"/>
      <c r="D1043" s="448"/>
      <c r="E1043" s="448"/>
      <c r="F1043" s="448"/>
      <c r="G1043" s="448"/>
      <c r="H1043" s="91"/>
    </row>
    <row r="1044" spans="1:8" s="3" customFormat="1" ht="14.25" customHeight="1">
      <c r="A1044" s="267"/>
      <c r="B1044" s="267"/>
      <c r="C1044" s="448"/>
      <c r="D1044" s="448"/>
      <c r="E1044" s="448"/>
      <c r="F1044" s="448"/>
      <c r="G1044" s="448"/>
      <c r="H1044" s="91"/>
    </row>
    <row r="1045" spans="1:8" s="3" customFormat="1" ht="14.25" customHeight="1">
      <c r="A1045" s="267"/>
      <c r="B1045" s="267"/>
      <c r="C1045" s="448"/>
      <c r="D1045" s="448"/>
      <c r="E1045" s="448"/>
      <c r="F1045" s="448"/>
      <c r="G1045" s="448"/>
      <c r="H1045" s="91"/>
    </row>
    <row r="1046" spans="1:8" s="3" customFormat="1" ht="14.25" customHeight="1">
      <c r="A1046" s="267"/>
      <c r="B1046" s="267"/>
      <c r="C1046" s="448"/>
      <c r="D1046" s="448"/>
      <c r="E1046" s="448"/>
      <c r="F1046" s="448"/>
      <c r="G1046" s="448"/>
      <c r="H1046" s="91"/>
    </row>
    <row r="1047" spans="1:8" s="3" customFormat="1" ht="14.25" customHeight="1">
      <c r="A1047" s="267"/>
      <c r="B1047" s="267"/>
      <c r="C1047" s="448"/>
      <c r="D1047" s="448"/>
      <c r="E1047" s="448"/>
      <c r="F1047" s="448"/>
      <c r="G1047" s="448"/>
      <c r="H1047" s="91"/>
    </row>
    <row r="1048" spans="1:8" s="3" customFormat="1" ht="14.25" customHeight="1">
      <c r="A1048" s="267"/>
      <c r="B1048" s="267"/>
      <c r="C1048" s="448"/>
      <c r="D1048" s="448"/>
      <c r="E1048" s="448"/>
      <c r="F1048" s="448"/>
      <c r="G1048" s="448"/>
      <c r="H1048" s="91"/>
    </row>
    <row r="1049" spans="1:8" s="3" customFormat="1" ht="14.25" customHeight="1">
      <c r="A1049" s="267"/>
      <c r="B1049" s="267"/>
      <c r="C1049" s="448"/>
      <c r="D1049" s="448"/>
      <c r="E1049" s="448"/>
      <c r="F1049" s="448"/>
      <c r="G1049" s="448"/>
      <c r="H1049" s="91"/>
    </row>
    <row r="1050" spans="1:8" s="3" customFormat="1" ht="14.25" customHeight="1">
      <c r="A1050" s="267"/>
      <c r="B1050" s="267"/>
      <c r="C1050" s="448"/>
      <c r="D1050" s="448"/>
      <c r="E1050" s="448"/>
      <c r="F1050" s="448"/>
      <c r="G1050" s="448"/>
      <c r="H1050" s="91"/>
    </row>
    <row r="1051" spans="1:8" s="3" customFormat="1" ht="14.25" customHeight="1">
      <c r="A1051" s="267"/>
      <c r="B1051" s="267"/>
      <c r="C1051" s="448"/>
      <c r="D1051" s="448"/>
      <c r="E1051" s="448"/>
      <c r="F1051" s="448"/>
      <c r="G1051" s="448"/>
      <c r="H1051" s="91"/>
    </row>
    <row r="1052" spans="1:8" s="46" customFormat="1" ht="14.25" customHeight="1">
      <c r="A1052" s="267"/>
      <c r="B1052" s="267"/>
      <c r="C1052" s="448"/>
      <c r="D1052" s="448"/>
      <c r="E1052" s="448"/>
      <c r="F1052" s="448"/>
      <c r="G1052" s="448"/>
      <c r="H1052" s="91"/>
    </row>
    <row r="1053" spans="1:8" s="46" customFormat="1" ht="14.25" customHeight="1">
      <c r="A1053" s="267"/>
      <c r="B1053" s="267"/>
      <c r="C1053" s="448"/>
      <c r="D1053" s="448"/>
      <c r="E1053" s="448"/>
      <c r="F1053" s="448"/>
      <c r="G1053" s="448"/>
      <c r="H1053" s="91"/>
    </row>
    <row r="1054" spans="1:8" s="46" customFormat="1" ht="14.25" customHeight="1">
      <c r="A1054" s="267"/>
      <c r="B1054" s="267"/>
      <c r="C1054" s="448"/>
      <c r="D1054" s="448"/>
      <c r="E1054" s="448"/>
      <c r="F1054" s="448"/>
      <c r="G1054" s="448"/>
      <c r="H1054" s="91"/>
    </row>
    <row r="1055" spans="1:8" s="46" customFormat="1" ht="14.25" customHeight="1">
      <c r="A1055" s="267"/>
      <c r="B1055" s="267"/>
      <c r="C1055" s="448"/>
      <c r="D1055" s="448"/>
      <c r="E1055" s="448"/>
      <c r="F1055" s="448"/>
      <c r="G1055" s="448"/>
      <c r="H1055" s="91"/>
    </row>
    <row r="1056" spans="1:8" s="46" customFormat="1" ht="14.25" customHeight="1">
      <c r="A1056" s="267"/>
      <c r="B1056" s="267"/>
      <c r="C1056" s="448"/>
      <c r="D1056" s="448"/>
      <c r="E1056" s="448"/>
      <c r="F1056" s="448"/>
      <c r="G1056" s="448"/>
      <c r="H1056" s="91"/>
    </row>
    <row r="1057" spans="1:8" s="46" customFormat="1" ht="14.25" customHeight="1">
      <c r="A1057" s="267"/>
      <c r="B1057" s="267"/>
      <c r="C1057" s="448"/>
      <c r="D1057" s="448"/>
      <c r="E1057" s="448"/>
      <c r="F1057" s="448"/>
      <c r="G1057" s="448"/>
      <c r="H1057" s="91"/>
    </row>
    <row r="1058" spans="1:8" s="46" customFormat="1" ht="14.25" customHeight="1">
      <c r="A1058" s="267"/>
      <c r="B1058" s="267"/>
      <c r="C1058" s="448"/>
      <c r="D1058" s="448"/>
      <c r="E1058" s="448"/>
      <c r="F1058" s="448"/>
      <c r="G1058" s="448"/>
      <c r="H1058" s="91"/>
    </row>
    <row r="1059" spans="1:8" s="46" customFormat="1" ht="14.25" customHeight="1">
      <c r="A1059" s="267"/>
      <c r="B1059" s="267"/>
      <c r="C1059" s="448"/>
      <c r="D1059" s="448"/>
      <c r="E1059" s="448"/>
      <c r="F1059" s="448"/>
      <c r="G1059" s="448"/>
      <c r="H1059" s="91"/>
    </row>
    <row r="1060" spans="1:8" s="101" customFormat="1" ht="14.25" customHeight="1">
      <c r="A1060" s="267"/>
      <c r="B1060" s="267"/>
      <c r="C1060" s="448"/>
      <c r="D1060" s="448"/>
      <c r="E1060" s="448"/>
      <c r="F1060" s="448"/>
      <c r="G1060" s="448"/>
      <c r="H1060" s="91"/>
    </row>
    <row r="1061" spans="1:8" s="46" customFormat="1" ht="14.25" customHeight="1">
      <c r="A1061" s="267"/>
      <c r="B1061" s="267"/>
      <c r="C1061" s="448"/>
      <c r="D1061" s="448"/>
      <c r="E1061" s="448"/>
      <c r="F1061" s="448"/>
      <c r="G1061" s="448"/>
      <c r="H1061" s="91"/>
    </row>
    <row r="1062" spans="1:8" s="46" customFormat="1" ht="14.25" customHeight="1">
      <c r="A1062" s="267"/>
      <c r="B1062" s="267"/>
      <c r="C1062" s="448"/>
      <c r="D1062" s="448"/>
      <c r="E1062" s="448"/>
      <c r="F1062" s="448"/>
      <c r="G1062" s="448"/>
      <c r="H1062" s="91"/>
    </row>
    <row r="1063" spans="1:8" s="46" customFormat="1" ht="14.25" customHeight="1">
      <c r="A1063" s="267"/>
      <c r="B1063" s="267"/>
      <c r="C1063" s="448"/>
      <c r="D1063" s="448"/>
      <c r="E1063" s="448"/>
      <c r="F1063" s="448"/>
      <c r="G1063" s="448"/>
      <c r="H1063" s="91"/>
    </row>
    <row r="1064" spans="1:8" s="46" customFormat="1" ht="14.25" customHeight="1">
      <c r="A1064" s="267"/>
      <c r="B1064" s="267"/>
      <c r="C1064" s="448"/>
      <c r="D1064" s="448"/>
      <c r="E1064" s="448"/>
      <c r="F1064" s="448"/>
      <c r="G1064" s="448"/>
      <c r="H1064" s="91"/>
    </row>
    <row r="1065" spans="1:8" s="46" customFormat="1" ht="14.25" customHeight="1">
      <c r="A1065" s="267"/>
      <c r="B1065" s="267"/>
      <c r="C1065" s="448"/>
      <c r="D1065" s="448"/>
      <c r="E1065" s="448"/>
      <c r="F1065" s="448"/>
      <c r="G1065" s="448"/>
      <c r="H1065" s="91"/>
    </row>
    <row r="1066" spans="1:8" s="46" customFormat="1" ht="14.25" customHeight="1">
      <c r="A1066" s="267"/>
      <c r="B1066" s="267"/>
      <c r="C1066" s="448"/>
      <c r="D1066" s="448"/>
      <c r="E1066" s="448"/>
      <c r="F1066" s="448"/>
      <c r="G1066" s="448"/>
      <c r="H1066" s="91"/>
    </row>
    <row r="1067" spans="1:8" s="46" customFormat="1" ht="14.25" customHeight="1">
      <c r="A1067" s="267"/>
      <c r="B1067" s="267"/>
      <c r="C1067" s="448"/>
      <c r="D1067" s="448"/>
      <c r="E1067" s="448"/>
      <c r="F1067" s="448"/>
      <c r="G1067" s="448"/>
      <c r="H1067" s="91"/>
    </row>
    <row r="1068" spans="1:8" s="46" customFormat="1" ht="14.25" customHeight="1">
      <c r="A1068" s="267"/>
      <c r="B1068" s="267"/>
      <c r="C1068" s="448"/>
      <c r="D1068" s="448"/>
      <c r="E1068" s="448"/>
      <c r="F1068" s="448"/>
      <c r="G1068" s="448"/>
      <c r="H1068" s="91"/>
    </row>
    <row r="1069" spans="1:8" s="46" customFormat="1" ht="14.25" customHeight="1">
      <c r="A1069" s="267"/>
      <c r="B1069" s="267"/>
      <c r="C1069" s="448"/>
      <c r="D1069" s="448"/>
      <c r="E1069" s="448"/>
      <c r="F1069" s="448"/>
      <c r="G1069" s="448"/>
      <c r="H1069" s="91"/>
    </row>
    <row r="1070" spans="1:8" s="46" customFormat="1" ht="14.25" customHeight="1">
      <c r="A1070" s="267"/>
      <c r="B1070" s="267"/>
      <c r="C1070" s="448"/>
      <c r="D1070" s="448"/>
      <c r="E1070" s="448"/>
      <c r="F1070" s="448"/>
      <c r="G1070" s="448"/>
      <c r="H1070" s="91"/>
    </row>
    <row r="1071" spans="1:8" s="46" customFormat="1" ht="14.25" customHeight="1">
      <c r="A1071" s="267"/>
      <c r="B1071" s="267"/>
      <c r="C1071" s="448"/>
      <c r="D1071" s="448"/>
      <c r="E1071" s="448"/>
      <c r="F1071" s="448"/>
      <c r="G1071" s="448"/>
      <c r="H1071" s="91"/>
    </row>
    <row r="1072" spans="1:8" s="46" customFormat="1" ht="14.25" customHeight="1">
      <c r="A1072" s="267"/>
      <c r="B1072" s="267"/>
      <c r="C1072" s="448"/>
      <c r="D1072" s="448"/>
      <c r="E1072" s="448"/>
      <c r="F1072" s="448"/>
      <c r="G1072" s="448"/>
      <c r="H1072" s="91"/>
    </row>
    <row r="1073" spans="1:8" s="46" customFormat="1" ht="14.25" customHeight="1">
      <c r="A1073" s="267"/>
      <c r="B1073" s="267"/>
      <c r="C1073" s="448"/>
      <c r="D1073" s="448"/>
      <c r="E1073" s="448"/>
      <c r="F1073" s="448"/>
      <c r="G1073" s="448"/>
      <c r="H1073" s="91"/>
    </row>
    <row r="1074" spans="1:8" s="46" customFormat="1" ht="14.25" customHeight="1">
      <c r="A1074" s="267"/>
      <c r="B1074" s="267"/>
      <c r="C1074" s="448"/>
      <c r="D1074" s="448"/>
      <c r="E1074" s="448"/>
      <c r="F1074" s="448"/>
      <c r="G1074" s="448"/>
      <c r="H1074" s="91"/>
    </row>
    <row r="1075" spans="1:8" s="46" customFormat="1" ht="14.25" customHeight="1">
      <c r="A1075" s="267"/>
      <c r="B1075" s="267"/>
      <c r="C1075" s="448"/>
      <c r="D1075" s="448"/>
      <c r="E1075" s="448"/>
      <c r="F1075" s="448"/>
      <c r="G1075" s="448"/>
      <c r="H1075" s="91"/>
    </row>
    <row r="1076" spans="1:8" s="46" customFormat="1" ht="14.25" customHeight="1">
      <c r="A1076" s="267"/>
      <c r="B1076" s="267"/>
      <c r="C1076" s="448"/>
      <c r="D1076" s="448"/>
      <c r="E1076" s="448"/>
      <c r="F1076" s="448"/>
      <c r="G1076" s="448"/>
      <c r="H1076" s="91"/>
    </row>
    <row r="1077" spans="1:8" s="46" customFormat="1" ht="14.25" customHeight="1">
      <c r="A1077" s="267"/>
      <c r="B1077" s="267"/>
      <c r="C1077" s="448"/>
      <c r="D1077" s="448"/>
      <c r="E1077" s="448"/>
      <c r="F1077" s="448"/>
      <c r="G1077" s="448"/>
      <c r="H1077" s="91"/>
    </row>
    <row r="1078" spans="1:8" s="46" customFormat="1" ht="14.25" customHeight="1">
      <c r="A1078" s="267"/>
      <c r="B1078" s="267"/>
      <c r="C1078" s="448"/>
      <c r="D1078" s="448"/>
      <c r="E1078" s="448"/>
      <c r="F1078" s="448"/>
      <c r="G1078" s="448"/>
      <c r="H1078" s="91"/>
    </row>
    <row r="1079" spans="1:8" s="46" customFormat="1" ht="14.25" customHeight="1">
      <c r="A1079" s="267"/>
      <c r="B1079" s="267"/>
      <c r="C1079" s="448"/>
      <c r="D1079" s="448"/>
      <c r="E1079" s="448"/>
      <c r="F1079" s="448"/>
      <c r="G1079" s="448"/>
      <c r="H1079" s="91"/>
    </row>
    <row r="1080" spans="1:8" s="46" customFormat="1" ht="14.25" customHeight="1">
      <c r="A1080" s="267"/>
      <c r="B1080" s="267"/>
      <c r="C1080" s="448"/>
      <c r="D1080" s="448"/>
      <c r="E1080" s="448"/>
      <c r="F1080" s="448"/>
      <c r="G1080" s="448"/>
      <c r="H1080" s="91"/>
    </row>
    <row r="1081" spans="1:8" s="46" customFormat="1" ht="14.25" customHeight="1">
      <c r="A1081" s="267"/>
      <c r="B1081" s="267"/>
      <c r="C1081" s="448"/>
      <c r="D1081" s="448"/>
      <c r="E1081" s="448"/>
      <c r="F1081" s="448"/>
      <c r="G1081" s="448"/>
      <c r="H1081" s="91"/>
    </row>
    <row r="1082" spans="1:8" s="46" customFormat="1" ht="14.25" customHeight="1">
      <c r="A1082" s="267"/>
      <c r="B1082" s="267"/>
      <c r="C1082" s="448"/>
      <c r="D1082" s="448"/>
      <c r="E1082" s="448"/>
      <c r="F1082" s="448"/>
      <c r="G1082" s="448"/>
      <c r="H1082" s="91"/>
    </row>
    <row r="1083" spans="1:8" s="46" customFormat="1" ht="14.25" customHeight="1">
      <c r="A1083" s="267"/>
      <c r="B1083" s="267"/>
      <c r="C1083" s="448"/>
      <c r="D1083" s="448"/>
      <c r="E1083" s="448"/>
      <c r="F1083" s="448"/>
      <c r="G1083" s="448"/>
      <c r="H1083" s="91"/>
    </row>
    <row r="1084" spans="1:8" s="46" customFormat="1" ht="14.25" customHeight="1">
      <c r="A1084" s="267"/>
      <c r="B1084" s="267"/>
      <c r="C1084" s="448"/>
      <c r="D1084" s="448"/>
      <c r="E1084" s="448"/>
      <c r="F1084" s="448"/>
      <c r="G1084" s="448"/>
      <c r="H1084" s="91"/>
    </row>
    <row r="1085" spans="1:8" s="46" customFormat="1" ht="14.25" customHeight="1">
      <c r="A1085" s="267"/>
      <c r="B1085" s="267"/>
      <c r="C1085" s="448"/>
      <c r="D1085" s="448"/>
      <c r="E1085" s="448"/>
      <c r="F1085" s="448"/>
      <c r="G1085" s="448"/>
      <c r="H1085" s="91"/>
    </row>
    <row r="1086" spans="1:8" s="46" customFormat="1" ht="14.25" customHeight="1">
      <c r="A1086" s="267"/>
      <c r="B1086" s="267"/>
      <c r="C1086" s="448"/>
      <c r="D1086" s="448"/>
      <c r="E1086" s="448"/>
      <c r="F1086" s="448"/>
      <c r="G1086" s="448"/>
      <c r="H1086" s="91"/>
    </row>
    <row r="1087" spans="1:8" s="46" customFormat="1" ht="14.25" customHeight="1">
      <c r="A1087" s="267"/>
      <c r="B1087" s="267"/>
      <c r="C1087" s="448"/>
      <c r="D1087" s="448"/>
      <c r="E1087" s="448"/>
      <c r="F1087" s="448"/>
      <c r="G1087" s="448"/>
      <c r="H1087" s="91"/>
    </row>
    <row r="1088" spans="1:8" s="46" customFormat="1" ht="14.25" customHeight="1">
      <c r="A1088" s="267"/>
      <c r="B1088" s="267"/>
      <c r="C1088" s="448"/>
      <c r="D1088" s="448"/>
      <c r="E1088" s="448"/>
      <c r="F1088" s="448"/>
      <c r="G1088" s="448"/>
      <c r="H1088" s="91"/>
    </row>
    <row r="1089" spans="1:8" s="46" customFormat="1" ht="14.25" customHeight="1">
      <c r="A1089" s="267"/>
      <c r="B1089" s="267"/>
      <c r="C1089" s="448"/>
      <c r="D1089" s="448"/>
      <c r="E1089" s="448"/>
      <c r="F1089" s="448"/>
      <c r="G1089" s="448"/>
      <c r="H1089" s="91"/>
    </row>
    <row r="1090" spans="1:8" s="46" customFormat="1" ht="14.25" customHeight="1">
      <c r="A1090" s="267"/>
      <c r="B1090" s="267"/>
      <c r="C1090" s="448"/>
      <c r="D1090" s="448"/>
      <c r="E1090" s="448"/>
      <c r="F1090" s="448"/>
      <c r="G1090" s="448"/>
      <c r="H1090" s="91"/>
    </row>
    <row r="1091" spans="1:8" s="46" customFormat="1" ht="14.25" customHeight="1">
      <c r="A1091" s="267"/>
      <c r="B1091" s="267"/>
      <c r="C1091" s="448"/>
      <c r="D1091" s="448"/>
      <c r="E1091" s="448"/>
      <c r="F1091" s="448"/>
      <c r="G1091" s="448"/>
      <c r="H1091" s="91"/>
    </row>
    <row r="1092" spans="1:8" s="46" customFormat="1" ht="14.25" customHeight="1">
      <c r="A1092" s="267"/>
      <c r="B1092" s="267"/>
      <c r="C1092" s="448"/>
      <c r="D1092" s="448"/>
      <c r="E1092" s="448"/>
      <c r="F1092" s="448"/>
      <c r="G1092" s="448"/>
      <c r="H1092" s="91"/>
    </row>
    <row r="1093" spans="1:8" s="46" customFormat="1" ht="14.25" customHeight="1">
      <c r="A1093" s="267"/>
      <c r="B1093" s="267"/>
      <c r="C1093" s="448"/>
      <c r="D1093" s="448"/>
      <c r="E1093" s="448"/>
      <c r="F1093" s="448"/>
      <c r="G1093" s="448"/>
      <c r="H1093" s="91"/>
    </row>
    <row r="1094" spans="1:8" s="46" customFormat="1" ht="14.25" customHeight="1">
      <c r="A1094" s="267"/>
      <c r="B1094" s="267"/>
      <c r="C1094" s="448"/>
      <c r="D1094" s="448"/>
      <c r="E1094" s="448"/>
      <c r="F1094" s="448"/>
      <c r="G1094" s="448"/>
      <c r="H1094" s="91"/>
    </row>
    <row r="1095" spans="1:8" s="46" customFormat="1" ht="14.25" customHeight="1">
      <c r="A1095" s="267"/>
      <c r="B1095" s="267"/>
      <c r="C1095" s="448"/>
      <c r="D1095" s="448"/>
      <c r="E1095" s="448"/>
      <c r="F1095" s="448"/>
      <c r="G1095" s="448"/>
      <c r="H1095" s="91"/>
    </row>
    <row r="1096" spans="1:8" s="3" customFormat="1" ht="14.25" customHeight="1">
      <c r="A1096" s="267"/>
      <c r="B1096" s="267"/>
      <c r="C1096" s="448"/>
      <c r="D1096" s="448"/>
      <c r="E1096" s="448"/>
      <c r="F1096" s="448"/>
      <c r="G1096" s="448"/>
      <c r="H1096" s="91"/>
    </row>
    <row r="1097" spans="1:8" s="46" customFormat="1" ht="14.25" customHeight="1">
      <c r="A1097" s="267"/>
      <c r="B1097" s="267"/>
      <c r="C1097" s="448"/>
      <c r="D1097" s="448"/>
      <c r="E1097" s="448"/>
      <c r="F1097" s="448"/>
      <c r="G1097" s="448"/>
      <c r="H1097" s="91"/>
    </row>
    <row r="1098" spans="1:8" s="15" customFormat="1" ht="14.25" customHeight="1">
      <c r="A1098" s="267"/>
      <c r="B1098" s="267"/>
      <c r="C1098" s="448"/>
      <c r="D1098" s="448"/>
      <c r="E1098" s="448"/>
      <c r="F1098" s="448"/>
      <c r="G1098" s="448"/>
      <c r="H1098" s="91"/>
    </row>
    <row r="1099" spans="1:8" s="46" customFormat="1" ht="14.25" customHeight="1">
      <c r="A1099" s="267"/>
      <c r="B1099" s="267"/>
      <c r="C1099" s="448"/>
      <c r="D1099" s="448"/>
      <c r="E1099" s="448"/>
      <c r="F1099" s="448"/>
      <c r="G1099" s="448"/>
      <c r="H1099" s="91"/>
    </row>
    <row r="1100" spans="1:8" s="46" customFormat="1" ht="14.25" customHeight="1">
      <c r="A1100" s="267"/>
      <c r="B1100" s="267"/>
      <c r="C1100" s="448"/>
      <c r="D1100" s="448"/>
      <c r="E1100" s="448"/>
      <c r="F1100" s="448"/>
      <c r="G1100" s="448"/>
      <c r="H1100" s="91"/>
    </row>
    <row r="1101" spans="1:8" s="46" customFormat="1" ht="14.25" customHeight="1">
      <c r="A1101" s="267"/>
      <c r="B1101" s="267"/>
      <c r="C1101" s="448"/>
      <c r="D1101" s="448"/>
      <c r="E1101" s="448"/>
      <c r="F1101" s="448"/>
      <c r="G1101" s="448"/>
      <c r="H1101" s="91"/>
    </row>
    <row r="1102" spans="1:8" s="46" customFormat="1" ht="14.25" customHeight="1">
      <c r="A1102" s="267"/>
      <c r="B1102" s="267"/>
      <c r="C1102" s="448"/>
      <c r="D1102" s="448"/>
      <c r="E1102" s="448"/>
      <c r="F1102" s="448"/>
      <c r="G1102" s="448"/>
      <c r="H1102" s="91"/>
    </row>
    <row r="1103" spans="1:8" s="46" customFormat="1" ht="14.25" customHeight="1">
      <c r="A1103" s="267"/>
      <c r="B1103" s="267"/>
      <c r="C1103" s="448"/>
      <c r="D1103" s="448"/>
      <c r="E1103" s="448"/>
      <c r="F1103" s="448"/>
      <c r="G1103" s="448"/>
      <c r="H1103" s="91"/>
    </row>
    <row r="1104" spans="1:8" s="46" customFormat="1" ht="14.25" customHeight="1">
      <c r="A1104" s="267"/>
      <c r="B1104" s="267"/>
      <c r="C1104" s="448"/>
      <c r="D1104" s="448"/>
      <c r="E1104" s="448"/>
      <c r="F1104" s="448"/>
      <c r="G1104" s="448"/>
      <c r="H1104" s="91"/>
    </row>
    <row r="1105" spans="1:8" s="46" customFormat="1" ht="14.25" customHeight="1">
      <c r="A1105" s="267"/>
      <c r="B1105" s="267"/>
      <c r="C1105" s="448"/>
      <c r="D1105" s="448"/>
      <c r="E1105" s="448"/>
      <c r="F1105" s="448"/>
      <c r="G1105" s="448"/>
      <c r="H1105" s="91"/>
    </row>
    <row r="1106" spans="1:8" s="46" customFormat="1" ht="14.25" customHeight="1">
      <c r="A1106" s="267"/>
      <c r="B1106" s="267"/>
      <c r="C1106" s="448"/>
      <c r="D1106" s="448"/>
      <c r="E1106" s="448"/>
      <c r="F1106" s="448"/>
      <c r="G1106" s="448"/>
      <c r="H1106" s="91"/>
    </row>
    <row r="1107" spans="1:8" s="46" customFormat="1" ht="14.25" customHeight="1">
      <c r="A1107" s="267"/>
      <c r="B1107" s="267"/>
      <c r="C1107" s="448"/>
      <c r="D1107" s="448"/>
      <c r="E1107" s="448"/>
      <c r="F1107" s="448"/>
      <c r="G1107" s="448"/>
      <c r="H1107" s="91"/>
    </row>
    <row r="1108" spans="1:8" s="3" customFormat="1" ht="14.25" customHeight="1">
      <c r="A1108" s="267"/>
      <c r="B1108" s="267"/>
      <c r="C1108" s="448"/>
      <c r="D1108" s="448"/>
      <c r="E1108" s="448"/>
      <c r="F1108" s="448"/>
      <c r="G1108" s="448"/>
      <c r="H1108" s="91"/>
    </row>
    <row r="1109" spans="1:8" s="46" customFormat="1" ht="14.25" customHeight="1">
      <c r="A1109" s="267"/>
      <c r="B1109" s="267"/>
      <c r="C1109" s="448"/>
      <c r="D1109" s="448"/>
      <c r="E1109" s="448"/>
      <c r="F1109" s="448"/>
      <c r="G1109" s="448"/>
      <c r="H1109" s="91"/>
    </row>
    <row r="1110" spans="1:8" s="46" customFormat="1" ht="14.25" customHeight="1">
      <c r="A1110" s="267"/>
      <c r="B1110" s="267"/>
      <c r="C1110" s="448"/>
      <c r="D1110" s="448"/>
      <c r="E1110" s="448"/>
      <c r="F1110" s="448"/>
      <c r="G1110" s="448"/>
      <c r="H1110" s="91"/>
    </row>
    <row r="1111" spans="1:8" s="46" customFormat="1" ht="14.25" customHeight="1">
      <c r="A1111" s="267"/>
      <c r="B1111" s="267"/>
      <c r="C1111" s="448"/>
      <c r="D1111" s="448"/>
      <c r="E1111" s="448"/>
      <c r="F1111" s="448"/>
      <c r="G1111" s="448"/>
      <c r="H1111" s="91"/>
    </row>
    <row r="1112" spans="1:8" s="46" customFormat="1" ht="14.25" customHeight="1">
      <c r="A1112" s="267"/>
      <c r="B1112" s="267"/>
      <c r="C1112" s="448"/>
      <c r="D1112" s="448"/>
      <c r="E1112" s="448"/>
      <c r="F1112" s="448"/>
      <c r="G1112" s="448"/>
      <c r="H1112" s="91"/>
    </row>
    <row r="1113" spans="1:8" s="46" customFormat="1" ht="14.25" customHeight="1">
      <c r="A1113" s="267"/>
      <c r="B1113" s="267"/>
      <c r="C1113" s="448"/>
      <c r="D1113" s="448"/>
      <c r="E1113" s="448"/>
      <c r="F1113" s="448"/>
      <c r="G1113" s="448"/>
      <c r="H1113" s="91"/>
    </row>
    <row r="1114" spans="1:8" s="46" customFormat="1" ht="14.25" customHeight="1">
      <c r="A1114" s="267"/>
      <c r="B1114" s="267"/>
      <c r="C1114" s="448"/>
      <c r="D1114" s="448"/>
      <c r="E1114" s="448"/>
      <c r="F1114" s="448"/>
      <c r="G1114" s="448"/>
      <c r="H1114" s="91"/>
    </row>
    <row r="1115" spans="1:8" s="46" customFormat="1" ht="14.25" customHeight="1">
      <c r="A1115" s="267"/>
      <c r="B1115" s="267"/>
      <c r="C1115" s="448"/>
      <c r="D1115" s="448"/>
      <c r="E1115" s="448"/>
      <c r="F1115" s="448"/>
      <c r="G1115" s="448"/>
      <c r="H1115" s="91"/>
    </row>
    <row r="1116" spans="1:8" s="46" customFormat="1" ht="14.25" customHeight="1">
      <c r="A1116" s="267"/>
      <c r="B1116" s="267"/>
      <c r="C1116" s="448"/>
      <c r="D1116" s="448"/>
      <c r="E1116" s="448"/>
      <c r="F1116" s="448"/>
      <c r="G1116" s="448"/>
      <c r="H1116" s="91"/>
    </row>
    <row r="1117" spans="1:8" s="46" customFormat="1" ht="14.25" customHeight="1">
      <c r="A1117" s="267"/>
      <c r="B1117" s="267"/>
      <c r="C1117" s="448"/>
      <c r="D1117" s="448"/>
      <c r="E1117" s="448"/>
      <c r="F1117" s="448"/>
      <c r="G1117" s="448"/>
      <c r="H1117" s="91"/>
    </row>
    <row r="1118" spans="1:8" s="46" customFormat="1" ht="14.25" customHeight="1">
      <c r="A1118" s="267"/>
      <c r="B1118" s="267"/>
      <c r="C1118" s="448"/>
      <c r="D1118" s="448"/>
      <c r="E1118" s="448"/>
      <c r="F1118" s="448"/>
      <c r="G1118" s="448"/>
      <c r="H1118" s="91"/>
    </row>
    <row r="1119" spans="1:8" s="46" customFormat="1" ht="14.25" customHeight="1">
      <c r="A1119" s="267"/>
      <c r="B1119" s="267"/>
      <c r="C1119" s="448"/>
      <c r="D1119" s="448"/>
      <c r="E1119" s="448"/>
      <c r="F1119" s="448"/>
      <c r="G1119" s="448"/>
      <c r="H1119" s="91"/>
    </row>
    <row r="1120" spans="1:8" s="46" customFormat="1" ht="14.25" customHeight="1">
      <c r="A1120" s="267"/>
      <c r="B1120" s="267"/>
      <c r="C1120" s="448"/>
      <c r="D1120" s="448"/>
      <c r="E1120" s="448"/>
      <c r="F1120" s="448"/>
      <c r="G1120" s="448"/>
      <c r="H1120" s="91"/>
    </row>
    <row r="1121" spans="1:8" s="46" customFormat="1" ht="14.25" customHeight="1">
      <c r="A1121" s="267"/>
      <c r="B1121" s="267"/>
      <c r="C1121" s="448"/>
      <c r="D1121" s="448"/>
      <c r="E1121" s="448"/>
      <c r="F1121" s="448"/>
      <c r="G1121" s="448"/>
      <c r="H1121" s="91"/>
    </row>
    <row r="1122" spans="1:8" s="46" customFormat="1" ht="14.25" customHeight="1">
      <c r="A1122" s="267"/>
      <c r="B1122" s="267"/>
      <c r="C1122" s="448"/>
      <c r="D1122" s="448"/>
      <c r="E1122" s="448"/>
      <c r="F1122" s="448"/>
      <c r="G1122" s="448"/>
      <c r="H1122" s="91"/>
    </row>
    <row r="1123" spans="1:8" s="46" customFormat="1" ht="14.25" customHeight="1">
      <c r="A1123" s="267"/>
      <c r="B1123" s="267"/>
      <c r="C1123" s="448"/>
      <c r="D1123" s="448"/>
      <c r="E1123" s="448"/>
      <c r="F1123" s="448"/>
      <c r="G1123" s="448"/>
      <c r="H1123" s="91"/>
    </row>
    <row r="1124" spans="1:8" s="46" customFormat="1" ht="14.25" customHeight="1">
      <c r="A1124" s="267"/>
      <c r="B1124" s="267"/>
      <c r="C1124" s="448"/>
      <c r="D1124" s="448"/>
      <c r="E1124" s="448"/>
      <c r="F1124" s="448"/>
      <c r="G1124" s="448"/>
      <c r="H1124" s="91"/>
    </row>
    <row r="1125" spans="1:8" s="46" customFormat="1" ht="14.25" customHeight="1">
      <c r="A1125" s="267"/>
      <c r="B1125" s="267"/>
      <c r="C1125" s="448"/>
      <c r="D1125" s="448"/>
      <c r="E1125" s="448"/>
      <c r="F1125" s="448"/>
      <c r="G1125" s="448"/>
      <c r="H1125" s="91"/>
    </row>
    <row r="1126" spans="1:8" s="46" customFormat="1" ht="14.25" customHeight="1">
      <c r="A1126" s="267"/>
      <c r="B1126" s="267"/>
      <c r="C1126" s="448"/>
      <c r="D1126" s="448"/>
      <c r="E1126" s="448"/>
      <c r="F1126" s="448"/>
      <c r="G1126" s="448"/>
      <c r="H1126" s="91"/>
    </row>
    <row r="1127" spans="1:8" s="46" customFormat="1" ht="14.25" customHeight="1">
      <c r="A1127" s="267"/>
      <c r="B1127" s="267"/>
      <c r="C1127" s="448"/>
      <c r="D1127" s="448"/>
      <c r="E1127" s="448"/>
      <c r="F1127" s="448"/>
      <c r="G1127" s="448"/>
      <c r="H1127" s="91"/>
    </row>
    <row r="1128" spans="1:8" s="46" customFormat="1" ht="14.25" customHeight="1">
      <c r="A1128" s="267"/>
      <c r="B1128" s="267"/>
      <c r="C1128" s="448"/>
      <c r="D1128" s="448"/>
      <c r="E1128" s="448"/>
      <c r="F1128" s="448"/>
      <c r="G1128" s="448"/>
      <c r="H1128" s="91"/>
    </row>
    <row r="1129" spans="1:8" s="46" customFormat="1" ht="14.25" customHeight="1">
      <c r="A1129" s="267"/>
      <c r="B1129" s="267"/>
      <c r="C1129" s="448"/>
      <c r="D1129" s="448"/>
      <c r="E1129" s="448"/>
      <c r="F1129" s="448"/>
      <c r="G1129" s="448"/>
      <c r="H1129" s="91"/>
    </row>
    <row r="1130" spans="1:8" s="46" customFormat="1" ht="14.25" customHeight="1">
      <c r="A1130" s="267"/>
      <c r="B1130" s="267"/>
      <c r="C1130" s="448"/>
      <c r="D1130" s="448"/>
      <c r="E1130" s="448"/>
      <c r="F1130" s="448"/>
      <c r="G1130" s="448"/>
      <c r="H1130" s="91"/>
    </row>
    <row r="1131" spans="1:8" s="46" customFormat="1" ht="14.25" customHeight="1">
      <c r="A1131" s="267"/>
      <c r="B1131" s="267"/>
      <c r="C1131" s="448"/>
      <c r="D1131" s="448"/>
      <c r="E1131" s="448"/>
      <c r="F1131" s="448"/>
      <c r="G1131" s="448"/>
      <c r="H1131" s="91"/>
    </row>
    <row r="1132" spans="1:8" s="46" customFormat="1" ht="14.25" customHeight="1">
      <c r="A1132" s="267"/>
      <c r="B1132" s="267"/>
      <c r="C1132" s="448"/>
      <c r="D1132" s="448"/>
      <c r="E1132" s="448"/>
      <c r="F1132" s="448"/>
      <c r="G1132" s="448"/>
      <c r="H1132" s="91"/>
    </row>
    <row r="1133" spans="1:8" s="101" customFormat="1" ht="14.25" customHeight="1">
      <c r="A1133" s="267"/>
      <c r="B1133" s="267"/>
      <c r="C1133" s="448"/>
      <c r="D1133" s="448"/>
      <c r="E1133" s="448"/>
      <c r="F1133" s="448"/>
      <c r="G1133" s="448"/>
      <c r="H1133" s="91"/>
    </row>
    <row r="1134" spans="1:8" s="46" customFormat="1" ht="14.25" customHeight="1">
      <c r="A1134" s="267"/>
      <c r="B1134" s="267"/>
      <c r="C1134" s="448"/>
      <c r="D1134" s="448"/>
      <c r="E1134" s="448"/>
      <c r="F1134" s="448"/>
      <c r="G1134" s="448"/>
      <c r="H1134" s="91"/>
    </row>
    <row r="1135" spans="1:8" s="15" customFormat="1" ht="14.25" customHeight="1">
      <c r="A1135" s="267"/>
      <c r="B1135" s="267"/>
      <c r="C1135" s="448"/>
      <c r="D1135" s="448"/>
      <c r="E1135" s="448"/>
      <c r="F1135" s="448"/>
      <c r="G1135" s="448"/>
      <c r="H1135" s="91"/>
    </row>
    <row r="1136" spans="1:8" s="46" customFormat="1" ht="14.25" customHeight="1">
      <c r="A1136" s="267"/>
      <c r="B1136" s="267"/>
      <c r="C1136" s="448"/>
      <c r="D1136" s="448"/>
      <c r="E1136" s="448"/>
      <c r="F1136" s="448"/>
      <c r="G1136" s="448"/>
      <c r="H1136" s="91"/>
    </row>
    <row r="1137" spans="1:8" s="46" customFormat="1" ht="14.25" customHeight="1">
      <c r="A1137" s="267"/>
      <c r="B1137" s="267"/>
      <c r="C1137" s="448"/>
      <c r="D1137" s="448"/>
      <c r="E1137" s="448"/>
      <c r="F1137" s="448"/>
      <c r="G1137" s="448"/>
      <c r="H1137" s="91"/>
    </row>
    <row r="1138" spans="1:8" s="46" customFormat="1" ht="14.25" customHeight="1">
      <c r="A1138" s="267"/>
      <c r="B1138" s="267"/>
      <c r="C1138" s="448"/>
      <c r="D1138" s="448"/>
      <c r="E1138" s="448"/>
      <c r="F1138" s="448"/>
      <c r="G1138" s="448"/>
      <c r="H1138" s="91"/>
    </row>
    <row r="1139" spans="1:8" s="46" customFormat="1" ht="14.25" customHeight="1">
      <c r="A1139" s="267"/>
      <c r="B1139" s="267"/>
      <c r="C1139" s="448"/>
      <c r="D1139" s="448"/>
      <c r="E1139" s="448"/>
      <c r="F1139" s="448"/>
      <c r="G1139" s="448"/>
      <c r="H1139" s="91"/>
    </row>
    <row r="1140" spans="1:8" s="46" customFormat="1" ht="14.25" customHeight="1">
      <c r="A1140" s="267"/>
      <c r="B1140" s="267"/>
      <c r="C1140" s="448"/>
      <c r="D1140" s="448"/>
      <c r="E1140" s="448"/>
      <c r="F1140" s="448"/>
      <c r="G1140" s="448"/>
      <c r="H1140" s="91"/>
    </row>
    <row r="1141" spans="1:8" s="3" customFormat="1" ht="14.25" customHeight="1">
      <c r="A1141" s="267"/>
      <c r="B1141" s="267"/>
      <c r="C1141" s="448"/>
      <c r="D1141" s="448"/>
      <c r="E1141" s="448"/>
      <c r="F1141" s="448"/>
      <c r="G1141" s="448"/>
      <c r="H1141" s="91"/>
    </row>
    <row r="1142" spans="1:8" s="46" customFormat="1" ht="14.25" customHeight="1">
      <c r="A1142" s="267"/>
      <c r="B1142" s="267"/>
      <c r="C1142" s="448"/>
      <c r="D1142" s="448"/>
      <c r="E1142" s="448"/>
      <c r="F1142" s="448"/>
      <c r="G1142" s="448"/>
      <c r="H1142" s="91"/>
    </row>
    <row r="1143" spans="1:8" s="46" customFormat="1" ht="14.25" customHeight="1">
      <c r="A1143" s="267"/>
      <c r="B1143" s="267"/>
      <c r="C1143" s="448"/>
      <c r="D1143" s="448"/>
      <c r="E1143" s="448"/>
      <c r="F1143" s="448"/>
      <c r="G1143" s="448"/>
      <c r="H1143" s="91"/>
    </row>
    <row r="1144" spans="1:8" s="46" customFormat="1" ht="14.25" customHeight="1">
      <c r="A1144" s="267"/>
      <c r="B1144" s="267"/>
      <c r="C1144" s="448"/>
      <c r="D1144" s="448"/>
      <c r="E1144" s="448"/>
      <c r="F1144" s="448"/>
      <c r="G1144" s="448"/>
      <c r="H1144" s="91"/>
    </row>
    <row r="1145" spans="1:8" s="46" customFormat="1" ht="14.25" customHeight="1">
      <c r="A1145" s="267"/>
      <c r="B1145" s="267"/>
      <c r="C1145" s="448"/>
      <c r="D1145" s="448"/>
      <c r="E1145" s="448"/>
      <c r="F1145" s="448"/>
      <c r="G1145" s="448"/>
      <c r="H1145" s="91"/>
    </row>
    <row r="1146" spans="1:8" s="46" customFormat="1" ht="14.25" customHeight="1">
      <c r="A1146" s="267"/>
      <c r="B1146" s="267"/>
      <c r="C1146" s="448"/>
      <c r="D1146" s="448"/>
      <c r="E1146" s="448"/>
      <c r="F1146" s="448"/>
      <c r="G1146" s="448"/>
      <c r="H1146" s="91"/>
    </row>
    <row r="1147" spans="1:8" s="3" customFormat="1" ht="14.25" customHeight="1">
      <c r="A1147" s="267"/>
      <c r="B1147" s="267"/>
      <c r="C1147" s="448"/>
      <c r="D1147" s="448"/>
      <c r="E1147" s="448"/>
      <c r="F1147" s="448"/>
      <c r="G1147" s="448"/>
      <c r="H1147" s="91"/>
    </row>
    <row r="1148" spans="1:8" s="46" customFormat="1" ht="14.25" customHeight="1">
      <c r="A1148" s="267"/>
      <c r="B1148" s="267"/>
      <c r="C1148" s="448"/>
      <c r="D1148" s="448"/>
      <c r="E1148" s="448"/>
      <c r="F1148" s="448"/>
      <c r="G1148" s="448"/>
      <c r="H1148" s="91"/>
    </row>
    <row r="1149" spans="1:8" s="46" customFormat="1" ht="14.25" customHeight="1">
      <c r="A1149" s="267"/>
      <c r="B1149" s="267"/>
      <c r="C1149" s="448"/>
      <c r="D1149" s="448"/>
      <c r="E1149" s="448"/>
      <c r="F1149" s="448"/>
      <c r="G1149" s="448"/>
      <c r="H1149" s="91"/>
    </row>
    <row r="1150" spans="1:8" s="106" customFormat="1" ht="14.25" customHeight="1">
      <c r="A1150" s="267"/>
      <c r="B1150" s="267"/>
      <c r="C1150" s="448"/>
      <c r="D1150" s="448"/>
      <c r="E1150" s="448"/>
      <c r="F1150" s="448"/>
      <c r="G1150" s="448"/>
      <c r="H1150" s="91"/>
    </row>
    <row r="1151" spans="1:8" s="106" customFormat="1" ht="14.25" customHeight="1">
      <c r="A1151" s="267"/>
      <c r="B1151" s="267"/>
      <c r="C1151" s="448"/>
      <c r="D1151" s="448"/>
      <c r="E1151" s="448"/>
      <c r="F1151" s="448"/>
      <c r="G1151" s="448"/>
      <c r="H1151" s="91"/>
    </row>
    <row r="1152" spans="1:8" s="106" customFormat="1" ht="14.25" customHeight="1">
      <c r="A1152" s="267"/>
      <c r="B1152" s="267"/>
      <c r="C1152" s="448"/>
      <c r="D1152" s="448"/>
      <c r="E1152" s="448"/>
      <c r="F1152" s="448"/>
      <c r="G1152" s="448"/>
      <c r="H1152" s="91"/>
    </row>
    <row r="1153" spans="1:8" s="106" customFormat="1" ht="14.25" customHeight="1">
      <c r="A1153" s="267"/>
      <c r="B1153" s="267"/>
      <c r="C1153" s="448"/>
      <c r="D1153" s="448"/>
      <c r="E1153" s="448"/>
      <c r="F1153" s="448"/>
      <c r="G1153" s="448"/>
      <c r="H1153" s="91"/>
    </row>
    <row r="1154" spans="1:8" s="106" customFormat="1" ht="14.25" customHeight="1">
      <c r="A1154" s="267"/>
      <c r="B1154" s="267"/>
      <c r="C1154" s="448"/>
      <c r="D1154" s="448"/>
      <c r="E1154" s="448"/>
      <c r="F1154" s="448"/>
      <c r="G1154" s="448"/>
      <c r="H1154" s="91"/>
    </row>
    <row r="1155" spans="1:8" s="106" customFormat="1" ht="14.25" customHeight="1">
      <c r="A1155" s="267"/>
      <c r="B1155" s="267"/>
      <c r="C1155" s="448"/>
      <c r="D1155" s="448"/>
      <c r="E1155" s="448"/>
      <c r="F1155" s="448"/>
      <c r="G1155" s="448"/>
      <c r="H1155" s="91"/>
    </row>
    <row r="1156" spans="1:8" s="106" customFormat="1" ht="14.25" customHeight="1">
      <c r="A1156" s="267"/>
      <c r="B1156" s="267"/>
      <c r="C1156" s="448"/>
      <c r="D1156" s="448"/>
      <c r="E1156" s="448"/>
      <c r="F1156" s="448"/>
      <c r="G1156" s="448"/>
      <c r="H1156" s="91"/>
    </row>
    <row r="1157" spans="1:8" s="106" customFormat="1" ht="14.25" customHeight="1">
      <c r="A1157" s="267"/>
      <c r="B1157" s="267"/>
      <c r="C1157" s="448"/>
      <c r="D1157" s="448"/>
      <c r="E1157" s="448"/>
      <c r="F1157" s="448"/>
      <c r="G1157" s="448"/>
      <c r="H1157" s="91"/>
    </row>
    <row r="1158" spans="1:8" s="106" customFormat="1" ht="14.25" customHeight="1">
      <c r="A1158" s="267"/>
      <c r="B1158" s="267"/>
      <c r="C1158" s="448"/>
      <c r="D1158" s="448"/>
      <c r="E1158" s="448"/>
      <c r="F1158" s="448"/>
      <c r="G1158" s="448"/>
      <c r="H1158" s="91"/>
    </row>
    <row r="1159" spans="1:8" s="106" customFormat="1" ht="14.25" customHeight="1">
      <c r="A1159" s="267"/>
      <c r="B1159" s="267"/>
      <c r="C1159" s="448"/>
      <c r="D1159" s="448"/>
      <c r="E1159" s="448"/>
      <c r="F1159" s="448"/>
      <c r="G1159" s="448"/>
      <c r="H1159" s="91"/>
    </row>
    <row r="1160" spans="1:8" s="106" customFormat="1" ht="14.25" customHeight="1">
      <c r="A1160" s="267"/>
      <c r="B1160" s="267"/>
      <c r="C1160" s="448"/>
      <c r="D1160" s="448"/>
      <c r="E1160" s="448"/>
      <c r="F1160" s="448"/>
      <c r="G1160" s="448"/>
      <c r="H1160" s="91"/>
    </row>
    <row r="1161" spans="1:8" s="106" customFormat="1" ht="14.25" customHeight="1">
      <c r="A1161" s="267"/>
      <c r="B1161" s="267"/>
      <c r="C1161" s="448"/>
      <c r="D1161" s="448"/>
      <c r="E1161" s="448"/>
      <c r="F1161" s="448"/>
      <c r="G1161" s="448"/>
      <c r="H1161" s="91"/>
    </row>
    <row r="1162" spans="1:8" s="106" customFormat="1" ht="14.25" customHeight="1">
      <c r="A1162" s="267"/>
      <c r="B1162" s="267"/>
      <c r="C1162" s="448"/>
      <c r="D1162" s="448"/>
      <c r="E1162" s="448"/>
      <c r="F1162" s="448"/>
      <c r="G1162" s="448"/>
      <c r="H1162" s="91"/>
    </row>
    <row r="1163" spans="1:8" s="106" customFormat="1" ht="14.25" customHeight="1">
      <c r="A1163" s="267"/>
      <c r="B1163" s="267"/>
      <c r="C1163" s="448"/>
      <c r="D1163" s="448"/>
      <c r="E1163" s="448"/>
      <c r="F1163" s="448"/>
      <c r="G1163" s="448"/>
      <c r="H1163" s="91"/>
    </row>
    <row r="1164" spans="1:8" s="106" customFormat="1" ht="14.25" customHeight="1">
      <c r="A1164" s="267"/>
      <c r="B1164" s="267"/>
      <c r="C1164" s="448"/>
      <c r="D1164" s="448"/>
      <c r="E1164" s="448"/>
      <c r="F1164" s="448"/>
      <c r="G1164" s="448"/>
      <c r="H1164" s="91"/>
    </row>
    <row r="1165" spans="1:8" s="106" customFormat="1" ht="14.25" customHeight="1">
      <c r="A1165" s="267"/>
      <c r="B1165" s="267"/>
      <c r="C1165" s="448"/>
      <c r="D1165" s="448"/>
      <c r="E1165" s="448"/>
      <c r="F1165" s="448"/>
      <c r="G1165" s="448"/>
      <c r="H1165" s="91"/>
    </row>
    <row r="1166" spans="1:8" s="106" customFormat="1" ht="14.25" customHeight="1">
      <c r="A1166" s="267"/>
      <c r="B1166" s="267"/>
      <c r="C1166" s="448"/>
      <c r="D1166" s="448"/>
      <c r="E1166" s="448"/>
      <c r="F1166" s="448"/>
      <c r="G1166" s="448"/>
      <c r="H1166" s="91"/>
    </row>
    <row r="1167" spans="1:8" s="107" customFormat="1" ht="14.25" customHeight="1">
      <c r="A1167" s="267"/>
      <c r="B1167" s="267"/>
      <c r="C1167" s="448"/>
      <c r="D1167" s="448"/>
      <c r="E1167" s="448"/>
      <c r="F1167" s="448"/>
      <c r="G1167" s="448"/>
      <c r="H1167" s="91"/>
    </row>
    <row r="1168" spans="1:8" s="106" customFormat="1" ht="14.25" customHeight="1">
      <c r="A1168" s="267"/>
      <c r="B1168" s="267"/>
      <c r="C1168" s="448"/>
      <c r="D1168" s="448"/>
      <c r="E1168" s="448"/>
      <c r="F1168" s="448"/>
      <c r="G1168" s="448"/>
      <c r="H1168" s="91"/>
    </row>
    <row r="1169" spans="1:8" s="108" customFormat="1" ht="14.25" customHeight="1">
      <c r="A1169" s="267"/>
      <c r="B1169" s="267"/>
      <c r="C1169" s="448"/>
      <c r="D1169" s="448"/>
      <c r="E1169" s="448"/>
      <c r="F1169" s="448"/>
      <c r="G1169" s="448"/>
      <c r="H1169" s="91"/>
    </row>
    <row r="1170" spans="1:8" s="106" customFormat="1" ht="14.25" customHeight="1">
      <c r="A1170" s="267"/>
      <c r="B1170" s="267"/>
      <c r="C1170" s="448"/>
      <c r="D1170" s="448"/>
      <c r="E1170" s="448"/>
      <c r="F1170" s="448"/>
      <c r="G1170" s="448"/>
      <c r="H1170" s="91"/>
    </row>
    <row r="1171" spans="1:8" s="106" customFormat="1" ht="14.25" customHeight="1">
      <c r="A1171" s="267"/>
      <c r="B1171" s="267"/>
      <c r="C1171" s="448"/>
      <c r="D1171" s="448"/>
      <c r="E1171" s="448"/>
      <c r="F1171" s="448"/>
      <c r="G1171" s="448"/>
      <c r="H1171" s="91"/>
    </row>
    <row r="1172" spans="1:8" s="106" customFormat="1" ht="14.25" customHeight="1">
      <c r="A1172" s="267"/>
      <c r="B1172" s="267"/>
      <c r="C1172" s="448"/>
      <c r="D1172" s="448"/>
      <c r="E1172" s="448"/>
      <c r="F1172" s="448"/>
      <c r="G1172" s="448"/>
      <c r="H1172" s="91"/>
    </row>
    <row r="1173" spans="1:8" s="106" customFormat="1" ht="14.25" customHeight="1">
      <c r="A1173" s="267"/>
      <c r="B1173" s="267"/>
      <c r="C1173" s="448"/>
      <c r="D1173" s="448"/>
      <c r="E1173" s="448"/>
      <c r="F1173" s="448"/>
      <c r="G1173" s="448"/>
      <c r="H1173" s="91"/>
    </row>
    <row r="1174" spans="1:8" s="106" customFormat="1" ht="14.25" customHeight="1">
      <c r="A1174" s="267"/>
      <c r="B1174" s="267"/>
      <c r="C1174" s="448"/>
      <c r="D1174" s="448"/>
      <c r="E1174" s="448"/>
      <c r="F1174" s="448"/>
      <c r="G1174" s="448"/>
      <c r="H1174" s="91"/>
    </row>
    <row r="1175" spans="1:8" s="106" customFormat="1" ht="14.25" customHeight="1">
      <c r="A1175" s="267"/>
      <c r="B1175" s="267"/>
      <c r="C1175" s="448"/>
      <c r="D1175" s="448"/>
      <c r="E1175" s="448"/>
      <c r="F1175" s="448"/>
      <c r="G1175" s="448"/>
      <c r="H1175" s="91"/>
    </row>
    <row r="1176" spans="1:8" s="106" customFormat="1" ht="14.25" customHeight="1">
      <c r="A1176" s="267"/>
      <c r="B1176" s="267"/>
      <c r="C1176" s="448"/>
      <c r="D1176" s="448"/>
      <c r="E1176" s="448"/>
      <c r="F1176" s="448"/>
      <c r="G1176" s="448"/>
      <c r="H1176" s="91"/>
    </row>
    <row r="1177" spans="1:8" s="106" customFormat="1" ht="14.25" customHeight="1">
      <c r="A1177" s="267"/>
      <c r="B1177" s="267"/>
      <c r="C1177" s="448"/>
      <c r="D1177" s="448"/>
      <c r="E1177" s="448"/>
      <c r="F1177" s="448"/>
      <c r="G1177" s="448"/>
      <c r="H1177" s="91"/>
    </row>
    <row r="1178" spans="1:8" s="106" customFormat="1" ht="14.25" customHeight="1">
      <c r="A1178" s="267"/>
      <c r="B1178" s="267"/>
      <c r="C1178" s="448"/>
      <c r="D1178" s="448"/>
      <c r="E1178" s="448"/>
      <c r="F1178" s="448"/>
      <c r="G1178" s="448"/>
      <c r="H1178" s="91"/>
    </row>
    <row r="1179" spans="1:8" s="108" customFormat="1" ht="14.25" customHeight="1">
      <c r="A1179" s="267"/>
      <c r="B1179" s="267"/>
      <c r="C1179" s="448"/>
      <c r="D1179" s="448"/>
      <c r="E1179" s="448"/>
      <c r="F1179" s="448"/>
      <c r="G1179" s="448"/>
      <c r="H1179" s="91"/>
    </row>
    <row r="1180" spans="1:8" s="108" customFormat="1" ht="14.25" customHeight="1">
      <c r="A1180" s="267"/>
      <c r="B1180" s="267"/>
      <c r="C1180" s="448"/>
      <c r="D1180" s="448"/>
      <c r="E1180" s="448"/>
      <c r="F1180" s="448"/>
      <c r="G1180" s="448"/>
      <c r="H1180" s="91"/>
    </row>
    <row r="1181" spans="1:8" s="108" customFormat="1" ht="14.25" customHeight="1">
      <c r="A1181" s="267"/>
      <c r="B1181" s="267"/>
      <c r="C1181" s="448"/>
      <c r="D1181" s="448"/>
      <c r="E1181" s="448"/>
      <c r="F1181" s="448"/>
      <c r="G1181" s="448"/>
      <c r="H1181" s="91"/>
    </row>
    <row r="1182" spans="1:8" s="106" customFormat="1" ht="14.25" customHeight="1">
      <c r="A1182" s="267"/>
      <c r="B1182" s="267"/>
      <c r="C1182" s="448"/>
      <c r="D1182" s="448"/>
      <c r="E1182" s="448"/>
      <c r="F1182" s="448"/>
      <c r="G1182" s="448"/>
      <c r="H1182" s="91"/>
    </row>
    <row r="1183" spans="1:8" s="106" customFormat="1" ht="14.25" customHeight="1">
      <c r="A1183" s="267"/>
      <c r="B1183" s="267"/>
      <c r="C1183" s="448"/>
      <c r="D1183" s="448"/>
      <c r="E1183" s="448"/>
      <c r="F1183" s="448"/>
      <c r="G1183" s="448"/>
      <c r="H1183" s="91"/>
    </row>
    <row r="1184" spans="1:8" s="106" customFormat="1" ht="14.25" customHeight="1">
      <c r="A1184" s="267"/>
      <c r="B1184" s="267"/>
      <c r="C1184" s="448"/>
      <c r="D1184" s="448"/>
      <c r="E1184" s="448"/>
      <c r="F1184" s="448"/>
      <c r="G1184" s="448"/>
      <c r="H1184" s="91"/>
    </row>
    <row r="1185" spans="1:8" s="109" customFormat="1" ht="14.25" customHeight="1">
      <c r="A1185" s="267"/>
      <c r="B1185" s="267"/>
      <c r="C1185" s="448"/>
      <c r="D1185" s="448"/>
      <c r="E1185" s="448"/>
      <c r="F1185" s="448"/>
      <c r="G1185" s="448"/>
      <c r="H1185" s="91"/>
    </row>
    <row r="1186" spans="1:8" s="106" customFormat="1" ht="14.25" customHeight="1">
      <c r="A1186" s="267"/>
      <c r="B1186" s="267"/>
      <c r="C1186" s="448"/>
      <c r="D1186" s="448"/>
      <c r="E1186" s="448"/>
      <c r="F1186" s="448"/>
      <c r="G1186" s="448"/>
      <c r="H1186" s="91"/>
    </row>
    <row r="1187" spans="1:8" s="106" customFormat="1" ht="14.25" customHeight="1">
      <c r="A1187" s="267"/>
      <c r="B1187" s="267"/>
      <c r="C1187" s="448"/>
      <c r="D1187" s="448"/>
      <c r="E1187" s="448"/>
      <c r="F1187" s="448"/>
      <c r="G1187" s="448"/>
      <c r="H1187" s="91"/>
    </row>
    <row r="1188" spans="1:8" s="106" customFormat="1" ht="14.25" customHeight="1">
      <c r="A1188" s="267"/>
      <c r="B1188" s="267"/>
      <c r="C1188" s="448"/>
      <c r="D1188" s="448"/>
      <c r="E1188" s="448"/>
      <c r="F1188" s="448"/>
      <c r="G1188" s="448"/>
      <c r="H1188" s="91"/>
    </row>
    <row r="1189" spans="1:8" s="106" customFormat="1" ht="14.25" customHeight="1">
      <c r="A1189" s="267"/>
      <c r="B1189" s="267"/>
      <c r="C1189" s="448"/>
      <c r="D1189" s="448"/>
      <c r="E1189" s="448"/>
      <c r="F1189" s="448"/>
      <c r="G1189" s="448"/>
      <c r="H1189" s="91"/>
    </row>
    <row r="1190" spans="1:8" s="106" customFormat="1" ht="14.25" customHeight="1">
      <c r="A1190" s="267"/>
      <c r="B1190" s="267"/>
      <c r="C1190" s="448"/>
      <c r="D1190" s="448"/>
      <c r="E1190" s="448"/>
      <c r="F1190" s="448"/>
      <c r="G1190" s="448"/>
      <c r="H1190" s="91"/>
    </row>
    <row r="1191" spans="1:8" s="106" customFormat="1" ht="14.25" customHeight="1">
      <c r="A1191" s="267"/>
      <c r="B1191" s="267"/>
      <c r="C1191" s="448"/>
      <c r="D1191" s="448"/>
      <c r="E1191" s="448"/>
      <c r="F1191" s="448"/>
      <c r="G1191" s="448"/>
      <c r="H1191" s="91"/>
    </row>
    <row r="1192" spans="1:8" s="106" customFormat="1" ht="14.25" customHeight="1">
      <c r="A1192" s="267"/>
      <c r="B1192" s="267"/>
      <c r="C1192" s="448"/>
      <c r="D1192" s="448"/>
      <c r="E1192" s="448"/>
      <c r="F1192" s="448"/>
      <c r="G1192" s="448"/>
      <c r="H1192" s="91"/>
    </row>
    <row r="1193" spans="1:8" s="106" customFormat="1" ht="14.25" customHeight="1">
      <c r="A1193" s="267"/>
      <c r="B1193" s="267"/>
      <c r="C1193" s="448"/>
      <c r="D1193" s="448"/>
      <c r="E1193" s="448"/>
      <c r="F1193" s="448"/>
      <c r="G1193" s="448"/>
      <c r="H1193" s="91"/>
    </row>
    <row r="1194" spans="1:8" s="106" customFormat="1" ht="14.25" customHeight="1">
      <c r="A1194" s="267"/>
      <c r="B1194" s="267"/>
      <c r="C1194" s="448"/>
      <c r="D1194" s="448"/>
      <c r="E1194" s="448"/>
      <c r="F1194" s="448"/>
      <c r="G1194" s="448"/>
      <c r="H1194" s="91"/>
    </row>
    <row r="1195" spans="1:8" s="106" customFormat="1" ht="14.25" customHeight="1">
      <c r="A1195" s="267"/>
      <c r="B1195" s="267"/>
      <c r="C1195" s="448"/>
      <c r="D1195" s="448"/>
      <c r="E1195" s="448"/>
      <c r="F1195" s="448"/>
      <c r="G1195" s="448"/>
      <c r="H1195" s="91"/>
    </row>
    <row r="1196" spans="1:8" s="106" customFormat="1" ht="14.25" customHeight="1">
      <c r="A1196" s="267"/>
      <c r="B1196" s="267"/>
      <c r="C1196" s="448"/>
      <c r="D1196" s="448"/>
      <c r="E1196" s="448"/>
      <c r="F1196" s="448"/>
      <c r="G1196" s="448"/>
      <c r="H1196" s="91"/>
    </row>
    <row r="1197" spans="1:8" s="106" customFormat="1" ht="14.25" customHeight="1">
      <c r="A1197" s="267"/>
      <c r="B1197" s="267"/>
      <c r="C1197" s="448"/>
      <c r="D1197" s="448"/>
      <c r="E1197" s="448"/>
      <c r="F1197" s="448"/>
      <c r="G1197" s="448"/>
      <c r="H1197" s="91"/>
    </row>
    <row r="1198" spans="1:8" s="106" customFormat="1" ht="14.25" customHeight="1">
      <c r="A1198" s="267"/>
      <c r="B1198" s="267"/>
      <c r="C1198" s="448"/>
      <c r="D1198" s="448"/>
      <c r="E1198" s="448"/>
      <c r="F1198" s="448"/>
      <c r="G1198" s="448"/>
      <c r="H1198" s="91"/>
    </row>
    <row r="1199" spans="1:8" s="106" customFormat="1" ht="14.25" customHeight="1">
      <c r="A1199" s="267"/>
      <c r="B1199" s="267"/>
      <c r="C1199" s="448"/>
      <c r="D1199" s="448"/>
      <c r="E1199" s="448"/>
      <c r="F1199" s="448"/>
      <c r="G1199" s="448"/>
      <c r="H1199" s="91"/>
    </row>
    <row r="1200" spans="1:8" s="106" customFormat="1" ht="14.25" customHeight="1">
      <c r="A1200" s="267"/>
      <c r="B1200" s="267"/>
      <c r="C1200" s="448"/>
      <c r="D1200" s="448"/>
      <c r="E1200" s="448"/>
      <c r="F1200" s="448"/>
      <c r="G1200" s="448"/>
      <c r="H1200" s="91"/>
    </row>
    <row r="1201" spans="1:8" s="106" customFormat="1" ht="14.25" customHeight="1">
      <c r="A1201" s="267"/>
      <c r="B1201" s="267"/>
      <c r="C1201" s="448"/>
      <c r="D1201" s="448"/>
      <c r="E1201" s="448"/>
      <c r="F1201" s="448"/>
      <c r="G1201" s="448"/>
      <c r="H1201" s="91"/>
    </row>
    <row r="1202" spans="1:8" s="106" customFormat="1" ht="14.25" customHeight="1">
      <c r="A1202" s="267"/>
      <c r="B1202" s="267"/>
      <c r="C1202" s="448"/>
      <c r="D1202" s="448"/>
      <c r="E1202" s="448"/>
      <c r="F1202" s="448"/>
      <c r="G1202" s="448"/>
      <c r="H1202" s="91"/>
    </row>
    <row r="1203" spans="1:8" s="106" customFormat="1" ht="14.25" customHeight="1">
      <c r="A1203" s="267"/>
      <c r="B1203" s="267"/>
      <c r="C1203" s="448"/>
      <c r="D1203" s="448"/>
      <c r="E1203" s="448"/>
      <c r="F1203" s="448"/>
      <c r="G1203" s="448"/>
      <c r="H1203" s="91"/>
    </row>
    <row r="1204" spans="1:8" s="106" customFormat="1" ht="14.25" customHeight="1">
      <c r="A1204" s="267"/>
      <c r="B1204" s="267"/>
      <c r="C1204" s="448"/>
      <c r="D1204" s="448"/>
      <c r="E1204" s="448"/>
      <c r="F1204" s="448"/>
      <c r="G1204" s="448"/>
      <c r="H1204" s="91"/>
    </row>
    <row r="1205" spans="1:8" s="106" customFormat="1" ht="14.25" customHeight="1">
      <c r="A1205" s="267"/>
      <c r="B1205" s="267"/>
      <c r="C1205" s="448"/>
      <c r="D1205" s="448"/>
      <c r="E1205" s="448"/>
      <c r="F1205" s="448"/>
      <c r="G1205" s="448"/>
      <c r="H1205" s="91"/>
    </row>
    <row r="1206" spans="1:8" s="107" customFormat="1" ht="14.25" customHeight="1">
      <c r="A1206" s="267"/>
      <c r="B1206" s="267"/>
      <c r="C1206" s="448"/>
      <c r="D1206" s="448"/>
      <c r="E1206" s="448"/>
      <c r="F1206" s="448"/>
      <c r="G1206" s="448"/>
      <c r="H1206" s="91"/>
    </row>
    <row r="1207" spans="1:8" s="106" customFormat="1" ht="14.25" customHeight="1">
      <c r="A1207" s="267"/>
      <c r="B1207" s="267"/>
      <c r="C1207" s="448"/>
      <c r="D1207" s="448"/>
      <c r="E1207" s="448"/>
      <c r="F1207" s="448"/>
      <c r="G1207" s="448"/>
      <c r="H1207" s="91"/>
    </row>
    <row r="1208" spans="1:8" s="108" customFormat="1" ht="14.25" customHeight="1">
      <c r="A1208" s="267"/>
      <c r="B1208" s="267"/>
      <c r="C1208" s="448"/>
      <c r="D1208" s="448"/>
      <c r="E1208" s="448"/>
      <c r="F1208" s="448"/>
      <c r="G1208" s="448"/>
      <c r="H1208" s="91"/>
    </row>
    <row r="1209" spans="1:8" s="106" customFormat="1" ht="14.25" customHeight="1">
      <c r="A1209" s="267"/>
      <c r="B1209" s="267"/>
      <c r="C1209" s="448"/>
      <c r="D1209" s="448"/>
      <c r="E1209" s="448"/>
      <c r="F1209" s="448"/>
      <c r="G1209" s="448"/>
      <c r="H1209" s="91"/>
    </row>
    <row r="1210" spans="1:8" s="106" customFormat="1" ht="14.25" customHeight="1">
      <c r="A1210" s="267"/>
      <c r="B1210" s="267"/>
      <c r="C1210" s="448"/>
      <c r="D1210" s="448"/>
      <c r="E1210" s="448"/>
      <c r="F1210" s="448"/>
      <c r="G1210" s="448"/>
      <c r="H1210" s="91"/>
    </row>
    <row r="1211" spans="1:8" s="106" customFormat="1" ht="14.25" customHeight="1">
      <c r="A1211" s="267"/>
      <c r="B1211" s="267"/>
      <c r="C1211" s="448"/>
      <c r="D1211" s="448"/>
      <c r="E1211" s="448"/>
      <c r="F1211" s="448"/>
      <c r="G1211" s="448"/>
      <c r="H1211" s="91"/>
    </row>
    <row r="1212" spans="1:8" s="106" customFormat="1" ht="14.25" customHeight="1">
      <c r="A1212" s="267"/>
      <c r="B1212" s="267"/>
      <c r="C1212" s="448"/>
      <c r="D1212" s="448"/>
      <c r="E1212" s="448"/>
      <c r="F1212" s="448"/>
      <c r="G1212" s="448"/>
      <c r="H1212" s="91"/>
    </row>
    <row r="1213" spans="1:8" s="106" customFormat="1" ht="14.25" customHeight="1">
      <c r="A1213" s="267"/>
      <c r="B1213" s="267"/>
      <c r="C1213" s="448"/>
      <c r="D1213" s="448"/>
      <c r="E1213" s="448"/>
      <c r="F1213" s="448"/>
      <c r="G1213" s="448"/>
      <c r="H1213" s="91"/>
    </row>
    <row r="1214" spans="1:8" s="109" customFormat="1" ht="14.25" customHeight="1">
      <c r="A1214" s="267"/>
      <c r="B1214" s="267"/>
      <c r="C1214" s="448"/>
      <c r="D1214" s="448"/>
      <c r="E1214" s="448"/>
      <c r="F1214" s="448"/>
      <c r="G1214" s="448"/>
      <c r="H1214" s="91"/>
    </row>
    <row r="1215" spans="1:8" s="109" customFormat="1" ht="14.25" customHeight="1">
      <c r="A1215" s="267"/>
      <c r="B1215" s="267"/>
      <c r="C1215" s="448"/>
      <c r="D1215" s="448"/>
      <c r="E1215" s="448"/>
      <c r="F1215" s="448"/>
      <c r="G1215" s="448"/>
      <c r="H1215" s="91"/>
    </row>
    <row r="1216" spans="1:8" s="109" customFormat="1" ht="14.25" customHeight="1">
      <c r="A1216" s="267"/>
      <c r="B1216" s="267"/>
      <c r="C1216" s="448"/>
      <c r="D1216" s="448"/>
      <c r="E1216" s="448"/>
      <c r="F1216" s="448"/>
      <c r="G1216" s="448"/>
      <c r="H1216" s="91"/>
    </row>
    <row r="1217" spans="1:8" s="109" customFormat="1" ht="14.25" customHeight="1">
      <c r="A1217" s="267"/>
      <c r="B1217" s="267"/>
      <c r="C1217" s="448"/>
      <c r="D1217" s="448"/>
      <c r="E1217" s="448"/>
      <c r="F1217" s="448"/>
      <c r="G1217" s="448"/>
      <c r="H1217" s="91"/>
    </row>
    <row r="1218" spans="1:8" s="109" customFormat="1" ht="14.25" customHeight="1">
      <c r="A1218" s="267"/>
      <c r="B1218" s="267"/>
      <c r="C1218" s="448"/>
      <c r="D1218" s="448"/>
      <c r="E1218" s="448"/>
      <c r="F1218" s="448"/>
      <c r="G1218" s="448"/>
      <c r="H1218" s="91"/>
    </row>
    <row r="1219" spans="1:8" s="106" customFormat="1" ht="14.25" customHeight="1">
      <c r="A1219" s="267"/>
      <c r="B1219" s="267"/>
      <c r="C1219" s="448"/>
      <c r="D1219" s="448"/>
      <c r="E1219" s="448"/>
      <c r="F1219" s="448"/>
      <c r="G1219" s="448"/>
      <c r="H1219" s="91"/>
    </row>
    <row r="1220" spans="1:8" s="106" customFormat="1" ht="14.25" customHeight="1">
      <c r="A1220" s="267"/>
      <c r="B1220" s="267"/>
      <c r="C1220" s="448"/>
      <c r="D1220" s="448"/>
      <c r="E1220" s="448"/>
      <c r="F1220" s="448"/>
      <c r="G1220" s="448"/>
      <c r="H1220" s="91"/>
    </row>
    <row r="1221" spans="1:8" s="106" customFormat="1" ht="14.25" customHeight="1">
      <c r="A1221" s="267"/>
      <c r="B1221" s="267"/>
      <c r="C1221" s="448"/>
      <c r="D1221" s="448"/>
      <c r="E1221" s="448"/>
      <c r="F1221" s="448"/>
      <c r="G1221" s="448"/>
      <c r="H1221" s="91"/>
    </row>
    <row r="1222" spans="1:8" s="109" customFormat="1" ht="14.25" customHeight="1">
      <c r="A1222" s="267"/>
      <c r="B1222" s="267"/>
      <c r="C1222" s="448"/>
      <c r="D1222" s="448"/>
      <c r="E1222" s="448"/>
      <c r="F1222" s="448"/>
      <c r="G1222" s="448"/>
      <c r="H1222" s="91"/>
    </row>
    <row r="1223" spans="1:8" s="109" customFormat="1" ht="14.25" customHeight="1">
      <c r="A1223" s="267"/>
      <c r="B1223" s="267"/>
      <c r="C1223" s="448"/>
      <c r="D1223" s="448"/>
      <c r="E1223" s="448"/>
      <c r="F1223" s="448"/>
      <c r="G1223" s="448"/>
      <c r="H1223" s="91"/>
    </row>
    <row r="1224" spans="1:8" s="106" customFormat="1" ht="14.25" customHeight="1">
      <c r="A1224" s="267"/>
      <c r="B1224" s="267"/>
      <c r="C1224" s="448"/>
      <c r="D1224" s="448"/>
      <c r="E1224" s="448"/>
      <c r="F1224" s="448"/>
      <c r="G1224" s="448"/>
      <c r="H1224" s="91"/>
    </row>
    <row r="1225" spans="1:8" s="106" customFormat="1" ht="14.25" customHeight="1">
      <c r="A1225" s="267"/>
      <c r="B1225" s="267"/>
      <c r="C1225" s="448"/>
      <c r="D1225" s="448"/>
      <c r="E1225" s="448"/>
      <c r="F1225" s="448"/>
      <c r="G1225" s="448"/>
      <c r="H1225" s="91"/>
    </row>
    <row r="1226" spans="1:8" s="106" customFormat="1" ht="14.25" customHeight="1">
      <c r="A1226" s="267"/>
      <c r="B1226" s="267"/>
      <c r="C1226" s="448"/>
      <c r="D1226" s="448"/>
      <c r="E1226" s="448"/>
      <c r="F1226" s="448"/>
      <c r="G1226" s="448"/>
      <c r="H1226" s="91"/>
    </row>
    <row r="1227" spans="1:8" s="106" customFormat="1" ht="14.25" customHeight="1">
      <c r="A1227" s="267"/>
      <c r="B1227" s="267"/>
      <c r="C1227" s="448"/>
      <c r="D1227" s="448"/>
      <c r="E1227" s="448"/>
      <c r="F1227" s="448"/>
      <c r="G1227" s="448"/>
      <c r="H1227" s="91"/>
    </row>
    <row r="1228" spans="1:8" s="106" customFormat="1" ht="14.25" customHeight="1">
      <c r="A1228" s="267"/>
      <c r="B1228" s="267"/>
      <c r="C1228" s="448"/>
      <c r="D1228" s="448"/>
      <c r="E1228" s="448"/>
      <c r="F1228" s="448"/>
      <c r="G1228" s="448"/>
      <c r="H1228" s="91"/>
    </row>
    <row r="1229" spans="1:8" s="106" customFormat="1" ht="14.25" customHeight="1">
      <c r="A1229" s="267"/>
      <c r="B1229" s="267"/>
      <c r="C1229" s="448"/>
      <c r="D1229" s="448"/>
      <c r="E1229" s="448"/>
      <c r="F1229" s="448"/>
      <c r="G1229" s="448"/>
      <c r="H1229" s="91"/>
    </row>
    <row r="1230" spans="1:8" s="106" customFormat="1" ht="14.25" customHeight="1">
      <c r="A1230" s="267"/>
      <c r="B1230" s="267"/>
      <c r="C1230" s="448"/>
      <c r="D1230" s="448"/>
      <c r="E1230" s="448"/>
      <c r="F1230" s="448"/>
      <c r="G1230" s="448"/>
      <c r="H1230" s="91"/>
    </row>
    <row r="1231" spans="1:8" s="106" customFormat="1" ht="14.25" customHeight="1">
      <c r="A1231" s="267"/>
      <c r="B1231" s="267"/>
      <c r="C1231" s="448"/>
      <c r="D1231" s="448"/>
      <c r="E1231" s="448"/>
      <c r="F1231" s="448"/>
      <c r="G1231" s="448"/>
      <c r="H1231" s="91"/>
    </row>
    <row r="1232" spans="1:8" s="106" customFormat="1" ht="14.25" customHeight="1">
      <c r="A1232" s="267"/>
      <c r="B1232" s="267"/>
      <c r="C1232" s="448"/>
      <c r="D1232" s="448"/>
      <c r="E1232" s="448"/>
      <c r="F1232" s="448"/>
      <c r="G1232" s="448"/>
      <c r="H1232" s="91"/>
    </row>
    <row r="1233" spans="1:8" s="106" customFormat="1" ht="14.25" customHeight="1">
      <c r="A1233" s="267"/>
      <c r="B1233" s="267"/>
      <c r="C1233" s="448"/>
      <c r="D1233" s="448"/>
      <c r="E1233" s="448"/>
      <c r="F1233" s="448"/>
      <c r="G1233" s="448"/>
      <c r="H1233" s="91"/>
    </row>
    <row r="1234" spans="1:8" s="106" customFormat="1" ht="14.25" customHeight="1">
      <c r="A1234" s="267"/>
      <c r="B1234" s="267"/>
      <c r="C1234" s="448"/>
      <c r="D1234" s="448"/>
      <c r="E1234" s="448"/>
      <c r="F1234" s="448"/>
      <c r="G1234" s="448"/>
      <c r="H1234" s="91"/>
    </row>
    <row r="1235" spans="1:8" s="106" customFormat="1" ht="14.25" customHeight="1">
      <c r="A1235" s="267"/>
      <c r="B1235" s="267"/>
      <c r="C1235" s="448"/>
      <c r="D1235" s="448"/>
      <c r="E1235" s="448"/>
      <c r="F1235" s="448"/>
      <c r="G1235" s="448"/>
      <c r="H1235" s="91"/>
    </row>
    <row r="1236" spans="1:8" s="106" customFormat="1" ht="14.25" customHeight="1">
      <c r="A1236" s="267"/>
      <c r="B1236" s="267"/>
      <c r="C1236" s="448"/>
      <c r="D1236" s="448"/>
      <c r="E1236" s="448"/>
      <c r="F1236" s="448"/>
      <c r="G1236" s="448"/>
      <c r="H1236" s="91"/>
    </row>
    <row r="1237" spans="1:8" s="106" customFormat="1" ht="14.25" customHeight="1">
      <c r="A1237" s="267"/>
      <c r="B1237" s="267"/>
      <c r="C1237" s="448"/>
      <c r="D1237" s="448"/>
      <c r="E1237" s="448"/>
      <c r="F1237" s="448"/>
      <c r="G1237" s="448"/>
      <c r="H1237" s="91"/>
    </row>
    <row r="1238" spans="1:8" s="106" customFormat="1" ht="14.25" customHeight="1">
      <c r="A1238" s="267"/>
      <c r="B1238" s="267"/>
      <c r="C1238" s="448"/>
      <c r="D1238" s="448"/>
      <c r="E1238" s="448"/>
      <c r="F1238" s="448"/>
      <c r="G1238" s="448"/>
      <c r="H1238" s="91"/>
    </row>
    <row r="1239" spans="1:8" s="106" customFormat="1" ht="14.25" customHeight="1">
      <c r="A1239" s="267"/>
      <c r="B1239" s="267"/>
      <c r="C1239" s="448"/>
      <c r="D1239" s="448"/>
      <c r="E1239" s="448"/>
      <c r="F1239" s="448"/>
      <c r="G1239" s="448"/>
      <c r="H1239" s="91"/>
    </row>
    <row r="1240" spans="1:8" s="106" customFormat="1" ht="14.25" customHeight="1">
      <c r="A1240" s="267"/>
      <c r="B1240" s="267"/>
      <c r="C1240" s="448"/>
      <c r="D1240" s="448"/>
      <c r="E1240" s="448"/>
      <c r="F1240" s="448"/>
      <c r="G1240" s="448"/>
      <c r="H1240" s="91"/>
    </row>
    <row r="1241" spans="1:8" s="106" customFormat="1" ht="14.25" customHeight="1">
      <c r="A1241" s="267"/>
      <c r="B1241" s="267"/>
      <c r="C1241" s="448"/>
      <c r="D1241" s="448"/>
      <c r="E1241" s="448"/>
      <c r="F1241" s="448"/>
      <c r="G1241" s="448"/>
      <c r="H1241" s="91"/>
    </row>
    <row r="1242" spans="1:8" s="106" customFormat="1" ht="14.25" customHeight="1">
      <c r="A1242" s="267"/>
      <c r="B1242" s="267"/>
      <c r="C1242" s="448"/>
      <c r="D1242" s="448"/>
      <c r="E1242" s="448"/>
      <c r="F1242" s="448"/>
      <c r="G1242" s="448"/>
      <c r="H1242" s="91"/>
    </row>
    <row r="1243" spans="1:8" s="106" customFormat="1" ht="14.25" customHeight="1">
      <c r="A1243" s="267"/>
      <c r="B1243" s="267"/>
      <c r="C1243" s="448"/>
      <c r="D1243" s="448"/>
      <c r="E1243" s="448"/>
      <c r="F1243" s="448"/>
      <c r="G1243" s="448"/>
      <c r="H1243" s="91"/>
    </row>
    <row r="1244" spans="1:8" s="106" customFormat="1" ht="14.25" customHeight="1">
      <c r="A1244" s="267"/>
      <c r="B1244" s="267"/>
      <c r="C1244" s="448"/>
      <c r="D1244" s="448"/>
      <c r="E1244" s="448"/>
      <c r="F1244" s="448"/>
      <c r="G1244" s="448"/>
      <c r="H1244" s="91"/>
    </row>
    <row r="1245" spans="1:8" s="106" customFormat="1" ht="14.25" customHeight="1">
      <c r="A1245" s="267"/>
      <c r="B1245" s="267"/>
      <c r="C1245" s="448"/>
      <c r="D1245" s="448"/>
      <c r="E1245" s="448"/>
      <c r="F1245" s="448"/>
      <c r="G1245" s="448"/>
      <c r="H1245" s="91"/>
    </row>
    <row r="1246" spans="1:8" s="106" customFormat="1" ht="14.25" customHeight="1">
      <c r="A1246" s="267"/>
      <c r="B1246" s="267"/>
      <c r="C1246" s="448"/>
      <c r="D1246" s="448"/>
      <c r="E1246" s="448"/>
      <c r="F1246" s="448"/>
      <c r="G1246" s="448"/>
      <c r="H1246" s="91"/>
    </row>
    <row r="1247" spans="1:8" s="107" customFormat="1" ht="14.25" customHeight="1">
      <c r="A1247" s="267"/>
      <c r="B1247" s="267"/>
      <c r="C1247" s="448"/>
      <c r="D1247" s="448"/>
      <c r="E1247" s="448"/>
      <c r="F1247" s="448"/>
      <c r="G1247" s="448"/>
      <c r="H1247" s="91"/>
    </row>
    <row r="1248" spans="1:8" s="106" customFormat="1" ht="14.25" customHeight="1">
      <c r="A1248" s="267"/>
      <c r="B1248" s="267"/>
      <c r="C1248" s="448"/>
      <c r="D1248" s="448"/>
      <c r="E1248" s="448"/>
      <c r="F1248" s="448"/>
      <c r="G1248" s="448"/>
      <c r="H1248" s="91"/>
    </row>
    <row r="1249" spans="1:8" s="106" customFormat="1" ht="14.25" customHeight="1">
      <c r="A1249" s="267"/>
      <c r="B1249" s="267"/>
      <c r="C1249" s="448"/>
      <c r="D1249" s="448"/>
      <c r="E1249" s="448"/>
      <c r="F1249" s="448"/>
      <c r="G1249" s="448"/>
      <c r="H1249" s="91"/>
    </row>
    <row r="1250" spans="1:8" s="106" customFormat="1" ht="14.25" customHeight="1">
      <c r="A1250" s="267"/>
      <c r="B1250" s="267"/>
      <c r="C1250" s="448"/>
      <c r="D1250" s="448"/>
      <c r="E1250" s="448"/>
      <c r="F1250" s="448"/>
      <c r="G1250" s="448"/>
      <c r="H1250" s="91"/>
    </row>
    <row r="1251" spans="1:8" s="108" customFormat="1" ht="14.25" customHeight="1">
      <c r="A1251" s="267"/>
      <c r="B1251" s="267"/>
      <c r="C1251" s="448"/>
      <c r="D1251" s="448"/>
      <c r="E1251" s="448"/>
      <c r="F1251" s="448"/>
      <c r="G1251" s="448"/>
      <c r="H1251" s="91"/>
    </row>
    <row r="1252" spans="1:8" s="106" customFormat="1" ht="14.25" customHeight="1">
      <c r="A1252" s="267"/>
      <c r="B1252" s="267"/>
      <c r="C1252" s="448"/>
      <c r="D1252" s="448"/>
      <c r="E1252" s="448"/>
      <c r="F1252" s="448"/>
      <c r="G1252" s="448"/>
      <c r="H1252" s="91"/>
    </row>
    <row r="1253" spans="1:8" s="106" customFormat="1" ht="14.25" customHeight="1">
      <c r="A1253" s="267"/>
      <c r="B1253" s="267"/>
      <c r="C1253" s="448"/>
      <c r="D1253" s="448"/>
      <c r="E1253" s="448"/>
      <c r="F1253" s="448"/>
      <c r="G1253" s="448"/>
      <c r="H1253" s="91"/>
    </row>
    <row r="1254" spans="1:8" s="106" customFormat="1" ht="14.25" customHeight="1">
      <c r="A1254" s="267"/>
      <c r="B1254" s="267"/>
      <c r="C1254" s="448"/>
      <c r="D1254" s="448"/>
      <c r="E1254" s="448"/>
      <c r="F1254" s="448"/>
      <c r="G1254" s="448"/>
      <c r="H1254" s="91"/>
    </row>
    <row r="1255" spans="1:8" s="108" customFormat="1" ht="14.25" customHeight="1">
      <c r="A1255" s="267"/>
      <c r="B1255" s="267"/>
      <c r="C1255" s="448"/>
      <c r="D1255" s="448"/>
      <c r="E1255" s="448"/>
      <c r="F1255" s="448"/>
      <c r="G1255" s="448"/>
      <c r="H1255" s="91"/>
    </row>
    <row r="1256" spans="1:8" s="106" customFormat="1" ht="14.25" customHeight="1">
      <c r="A1256" s="267"/>
      <c r="B1256" s="267"/>
      <c r="C1256" s="448"/>
      <c r="D1256" s="448"/>
      <c r="E1256" s="448"/>
      <c r="F1256" s="448"/>
      <c r="G1256" s="448"/>
      <c r="H1256" s="91"/>
    </row>
    <row r="1257" spans="1:8" s="106" customFormat="1" ht="14.25" customHeight="1">
      <c r="A1257" s="267"/>
      <c r="B1257" s="267"/>
      <c r="C1257" s="448"/>
      <c r="D1257" s="448"/>
      <c r="E1257" s="448"/>
      <c r="F1257" s="448"/>
      <c r="G1257" s="448"/>
      <c r="H1257" s="91"/>
    </row>
    <row r="1258" spans="1:8" s="106" customFormat="1" ht="14.25" customHeight="1">
      <c r="A1258" s="267"/>
      <c r="B1258" s="267"/>
      <c r="C1258" s="448"/>
      <c r="D1258" s="448"/>
      <c r="E1258" s="448"/>
      <c r="F1258" s="448"/>
      <c r="G1258" s="448"/>
      <c r="H1258" s="91"/>
    </row>
    <row r="1259" spans="1:8" s="106" customFormat="1" ht="14.25" customHeight="1">
      <c r="A1259" s="267"/>
      <c r="B1259" s="267"/>
      <c r="C1259" s="448"/>
      <c r="D1259" s="448"/>
      <c r="E1259" s="448"/>
      <c r="F1259" s="448"/>
      <c r="G1259" s="448"/>
      <c r="H1259" s="91"/>
    </row>
    <row r="1260" spans="1:8" s="106" customFormat="1" ht="14.25" customHeight="1">
      <c r="A1260" s="267"/>
      <c r="B1260" s="267"/>
      <c r="C1260" s="448"/>
      <c r="D1260" s="448"/>
      <c r="E1260" s="448"/>
      <c r="F1260" s="448"/>
      <c r="G1260" s="448"/>
      <c r="H1260" s="91"/>
    </row>
    <row r="1261" spans="1:8" s="106" customFormat="1" ht="14.25" customHeight="1">
      <c r="A1261" s="267"/>
      <c r="B1261" s="267"/>
      <c r="C1261" s="448"/>
      <c r="D1261" s="448"/>
      <c r="E1261" s="448"/>
      <c r="F1261" s="448"/>
      <c r="G1261" s="448"/>
      <c r="H1261" s="91"/>
    </row>
    <row r="1262" spans="1:8" s="109" customFormat="1" ht="14.25" customHeight="1">
      <c r="A1262" s="267"/>
      <c r="B1262" s="267"/>
      <c r="C1262" s="448"/>
      <c r="D1262" s="448"/>
      <c r="E1262" s="448"/>
      <c r="F1262" s="448"/>
      <c r="G1262" s="448"/>
      <c r="H1262" s="91"/>
    </row>
    <row r="1263" spans="1:8" s="109" customFormat="1" ht="14.25" customHeight="1">
      <c r="A1263" s="267"/>
      <c r="B1263" s="267"/>
      <c r="C1263" s="448"/>
      <c r="D1263" s="448"/>
      <c r="E1263" s="448"/>
      <c r="F1263" s="448"/>
      <c r="G1263" s="448"/>
      <c r="H1263" s="91"/>
    </row>
    <row r="1264" spans="1:8" s="109" customFormat="1" ht="14.25" customHeight="1">
      <c r="A1264" s="267"/>
      <c r="B1264" s="267"/>
      <c r="C1264" s="448"/>
      <c r="D1264" s="448"/>
      <c r="E1264" s="448"/>
      <c r="F1264" s="448"/>
      <c r="G1264" s="448"/>
      <c r="H1264" s="91"/>
    </row>
    <row r="1265" spans="1:8" s="106" customFormat="1" ht="14.25" customHeight="1">
      <c r="A1265" s="267"/>
      <c r="B1265" s="267"/>
      <c r="C1265" s="448"/>
      <c r="D1265" s="448"/>
      <c r="E1265" s="448"/>
      <c r="F1265" s="448"/>
      <c r="G1265" s="448"/>
      <c r="H1265" s="91"/>
    </row>
    <row r="1266" spans="1:8" s="106" customFormat="1" ht="14.25" customHeight="1">
      <c r="A1266" s="267"/>
      <c r="B1266" s="267"/>
      <c r="C1266" s="448"/>
      <c r="D1266" s="448"/>
      <c r="E1266" s="448"/>
      <c r="F1266" s="448"/>
      <c r="G1266" s="448"/>
      <c r="H1266" s="91"/>
    </row>
    <row r="1267" spans="1:8" s="106" customFormat="1" ht="14.25" customHeight="1">
      <c r="A1267" s="267"/>
      <c r="B1267" s="267"/>
      <c r="C1267" s="448"/>
      <c r="D1267" s="448"/>
      <c r="E1267" s="448"/>
      <c r="F1267" s="448"/>
      <c r="G1267" s="448"/>
      <c r="H1267" s="91"/>
    </row>
    <row r="1268" spans="1:8" s="106" customFormat="1" ht="14.25" customHeight="1">
      <c r="A1268" s="267"/>
      <c r="B1268" s="267"/>
      <c r="C1268" s="448"/>
      <c r="D1268" s="448"/>
      <c r="E1268" s="448"/>
      <c r="F1268" s="448"/>
      <c r="G1268" s="448"/>
      <c r="H1268" s="91"/>
    </row>
    <row r="1269" spans="1:8" s="106" customFormat="1" ht="14.25" customHeight="1">
      <c r="A1269" s="267"/>
      <c r="B1269" s="267"/>
      <c r="C1269" s="448"/>
      <c r="D1269" s="448"/>
      <c r="E1269" s="448"/>
      <c r="F1269" s="448"/>
      <c r="G1269" s="448"/>
      <c r="H1269" s="91"/>
    </row>
    <row r="1270" spans="1:8" s="106" customFormat="1" ht="14.25" customHeight="1">
      <c r="A1270" s="267"/>
      <c r="B1270" s="267"/>
      <c r="C1270" s="448"/>
      <c r="D1270" s="448"/>
      <c r="E1270" s="448"/>
      <c r="F1270" s="448"/>
      <c r="G1270" s="448"/>
      <c r="H1270" s="91"/>
    </row>
    <row r="1271" spans="1:8" s="106" customFormat="1" ht="14.25" customHeight="1">
      <c r="A1271" s="267"/>
      <c r="B1271" s="267"/>
      <c r="C1271" s="448"/>
      <c r="D1271" s="448"/>
      <c r="E1271" s="448"/>
      <c r="F1271" s="448"/>
      <c r="G1271" s="448"/>
      <c r="H1271" s="91"/>
    </row>
    <row r="1272" spans="1:8" s="106" customFormat="1" ht="14.25" customHeight="1">
      <c r="A1272" s="267"/>
      <c r="B1272" s="267"/>
      <c r="C1272" s="448"/>
      <c r="D1272" s="448"/>
      <c r="E1272" s="448"/>
      <c r="F1272" s="448"/>
      <c r="G1272" s="448"/>
      <c r="H1272" s="91"/>
    </row>
    <row r="1273" spans="1:8" s="5" customFormat="1" ht="14.25" customHeight="1">
      <c r="A1273" s="267"/>
      <c r="B1273" s="267"/>
      <c r="C1273" s="448"/>
      <c r="D1273" s="448"/>
      <c r="E1273" s="448"/>
      <c r="F1273" s="448"/>
      <c r="G1273" s="448"/>
      <c r="H1273" s="91"/>
    </row>
    <row r="1274" spans="1:8" s="5" customFormat="1" ht="14.25" customHeight="1">
      <c r="A1274" s="267"/>
      <c r="B1274" s="267"/>
      <c r="C1274" s="448"/>
      <c r="D1274" s="448"/>
      <c r="E1274" s="448"/>
      <c r="F1274" s="448"/>
      <c r="G1274" s="448"/>
      <c r="H1274" s="91"/>
    </row>
    <row r="1275" spans="1:8" s="6" customFormat="1" ht="14.25" customHeight="1">
      <c r="A1275" s="267"/>
      <c r="B1275" s="267"/>
      <c r="C1275" s="448"/>
      <c r="D1275" s="448"/>
      <c r="E1275" s="448"/>
      <c r="F1275" s="448"/>
      <c r="G1275" s="448"/>
      <c r="H1275" s="91"/>
    </row>
    <row r="1276" spans="1:8" s="6" customFormat="1" ht="14.25" customHeight="1">
      <c r="A1276" s="267"/>
      <c r="B1276" s="267"/>
      <c r="C1276" s="448"/>
      <c r="D1276" s="448"/>
      <c r="E1276" s="448"/>
      <c r="F1276" s="448"/>
      <c r="G1276" s="448"/>
      <c r="H1276" s="91"/>
    </row>
    <row r="1277" spans="1:8" s="6" customFormat="1" ht="14.25" customHeight="1">
      <c r="A1277" s="267"/>
      <c r="B1277" s="267"/>
      <c r="C1277" s="448"/>
      <c r="D1277" s="448"/>
      <c r="E1277" s="448"/>
      <c r="F1277" s="448"/>
      <c r="G1277" s="448"/>
      <c r="H1277" s="91"/>
    </row>
    <row r="1278" spans="1:8" s="6" customFormat="1" ht="14.25" customHeight="1">
      <c r="A1278" s="267"/>
      <c r="B1278" s="267"/>
      <c r="C1278" s="448"/>
      <c r="D1278" s="448"/>
      <c r="E1278" s="448"/>
      <c r="F1278" s="448"/>
      <c r="G1278" s="448"/>
      <c r="H1278" s="91"/>
    </row>
    <row r="1279" spans="1:8" s="6" customFormat="1" ht="14.25" customHeight="1">
      <c r="A1279" s="267"/>
      <c r="B1279" s="267"/>
      <c r="C1279" s="448"/>
      <c r="D1279" s="448"/>
      <c r="E1279" s="448"/>
      <c r="F1279" s="448"/>
      <c r="G1279" s="448"/>
      <c r="H1279" s="91"/>
    </row>
    <row r="1280" spans="1:8" s="6" customFormat="1" ht="14.25" customHeight="1">
      <c r="A1280" s="267"/>
      <c r="B1280" s="267"/>
      <c r="C1280" s="448"/>
      <c r="D1280" s="448"/>
      <c r="E1280" s="448"/>
      <c r="F1280" s="448"/>
      <c r="G1280" s="448"/>
      <c r="H1280" s="91"/>
    </row>
    <row r="1281" spans="1:8" s="6" customFormat="1" ht="14.25" customHeight="1">
      <c r="A1281" s="267"/>
      <c r="B1281" s="267"/>
      <c r="C1281" s="448"/>
      <c r="D1281" s="448"/>
      <c r="E1281" s="448"/>
      <c r="F1281" s="448"/>
      <c r="G1281" s="448"/>
      <c r="H1281" s="91"/>
    </row>
    <row r="1282" spans="1:8" s="6" customFormat="1" ht="14.25" customHeight="1">
      <c r="A1282" s="267"/>
      <c r="B1282" s="267"/>
      <c r="C1282" s="448"/>
      <c r="D1282" s="448"/>
      <c r="E1282" s="448"/>
      <c r="F1282" s="448"/>
      <c r="G1282" s="448"/>
      <c r="H1282" s="91"/>
    </row>
    <row r="1283" spans="1:8" s="6" customFormat="1" ht="14.25" customHeight="1">
      <c r="A1283" s="267"/>
      <c r="B1283" s="267"/>
      <c r="C1283" s="448"/>
      <c r="D1283" s="448"/>
      <c r="E1283" s="448"/>
      <c r="F1283" s="448"/>
      <c r="G1283" s="448"/>
      <c r="H1283" s="91"/>
    </row>
    <row r="1284" spans="1:8" s="6" customFormat="1" ht="14.25" customHeight="1">
      <c r="A1284" s="267"/>
      <c r="B1284" s="267"/>
      <c r="C1284" s="448"/>
      <c r="D1284" s="448"/>
      <c r="E1284" s="448"/>
      <c r="F1284" s="448"/>
      <c r="G1284" s="448"/>
      <c r="H1284" s="91"/>
    </row>
    <row r="1285" spans="1:8" s="6" customFormat="1" ht="14.25" customHeight="1">
      <c r="A1285" s="267"/>
      <c r="B1285" s="267"/>
      <c r="C1285" s="448"/>
      <c r="D1285" s="448"/>
      <c r="E1285" s="448"/>
      <c r="F1285" s="448"/>
      <c r="G1285" s="448"/>
      <c r="H1285" s="91"/>
    </row>
    <row r="1286" spans="1:8" s="6" customFormat="1" ht="14.25" customHeight="1">
      <c r="A1286" s="267"/>
      <c r="B1286" s="267"/>
      <c r="C1286" s="448"/>
      <c r="D1286" s="448"/>
      <c r="E1286" s="448"/>
      <c r="F1286" s="448"/>
      <c r="G1286" s="448"/>
      <c r="H1286" s="91"/>
    </row>
    <row r="1287" spans="1:8" s="6" customFormat="1" ht="14.25" customHeight="1">
      <c r="A1287" s="267"/>
      <c r="B1287" s="267"/>
      <c r="C1287" s="448"/>
      <c r="D1287" s="448"/>
      <c r="E1287" s="448"/>
      <c r="F1287" s="448"/>
      <c r="G1287" s="448"/>
      <c r="H1287" s="91"/>
    </row>
    <row r="1288" spans="1:8" s="6" customFormat="1" ht="14.25" customHeight="1">
      <c r="A1288" s="267"/>
      <c r="B1288" s="267"/>
      <c r="C1288" s="448"/>
      <c r="D1288" s="448"/>
      <c r="E1288" s="448"/>
      <c r="F1288" s="448"/>
      <c r="G1288" s="448"/>
      <c r="H1288" s="91"/>
    </row>
    <row r="1289" spans="1:8" s="6" customFormat="1" ht="14.25" customHeight="1">
      <c r="A1289" s="267"/>
      <c r="B1289" s="267"/>
      <c r="C1289" s="448"/>
      <c r="D1289" s="448"/>
      <c r="E1289" s="448"/>
      <c r="F1289" s="448"/>
      <c r="G1289" s="448"/>
      <c r="H1289" s="91"/>
    </row>
    <row r="1290" spans="1:8" s="6" customFormat="1" ht="14.25" customHeight="1">
      <c r="A1290" s="267"/>
      <c r="B1290" s="267"/>
      <c r="C1290" s="448"/>
      <c r="D1290" s="448"/>
      <c r="E1290" s="448"/>
      <c r="F1290" s="448"/>
      <c r="G1290" s="448"/>
      <c r="H1290" s="91"/>
    </row>
    <row r="1291" spans="1:8" s="6" customFormat="1" ht="14.25" customHeight="1">
      <c r="A1291" s="267"/>
      <c r="B1291" s="267"/>
      <c r="C1291" s="448"/>
      <c r="D1291" s="448"/>
      <c r="E1291" s="448"/>
      <c r="F1291" s="448"/>
      <c r="G1291" s="448"/>
      <c r="H1291" s="91"/>
    </row>
    <row r="1292" spans="1:8" s="6" customFormat="1" ht="14.25" customHeight="1">
      <c r="A1292" s="267"/>
      <c r="B1292" s="267"/>
      <c r="C1292" s="448"/>
      <c r="D1292" s="448"/>
      <c r="E1292" s="448"/>
      <c r="F1292" s="448"/>
      <c r="G1292" s="448"/>
      <c r="H1292" s="91"/>
    </row>
    <row r="1293" spans="1:8" s="6" customFormat="1" ht="14.25" customHeight="1">
      <c r="A1293" s="267"/>
      <c r="B1293" s="267"/>
      <c r="C1293" s="448"/>
      <c r="D1293" s="448"/>
      <c r="E1293" s="448"/>
      <c r="F1293" s="448"/>
      <c r="G1293" s="448"/>
      <c r="H1293" s="91"/>
    </row>
    <row r="1294" spans="1:8" s="6" customFormat="1" ht="14.25" customHeight="1">
      <c r="A1294" s="267"/>
      <c r="B1294" s="267"/>
      <c r="C1294" s="448"/>
      <c r="D1294" s="448"/>
      <c r="E1294" s="448"/>
      <c r="F1294" s="448"/>
      <c r="G1294" s="448"/>
      <c r="H1294" s="91"/>
    </row>
    <row r="1295" spans="1:8" s="6" customFormat="1" ht="14.25" customHeight="1">
      <c r="A1295" s="267"/>
      <c r="B1295" s="267"/>
      <c r="C1295" s="448"/>
      <c r="D1295" s="448"/>
      <c r="E1295" s="448"/>
      <c r="F1295" s="448"/>
      <c r="G1295" s="448"/>
      <c r="H1295" s="91"/>
    </row>
    <row r="1296" spans="1:8" s="6" customFormat="1" ht="14.25" customHeight="1">
      <c r="A1296" s="267"/>
      <c r="B1296" s="267"/>
      <c r="C1296" s="448"/>
      <c r="D1296" s="448"/>
      <c r="E1296" s="448"/>
      <c r="F1296" s="448"/>
      <c r="G1296" s="448"/>
      <c r="H1296" s="91"/>
    </row>
    <row r="1297" spans="1:8" s="6" customFormat="1" ht="14.25" customHeight="1">
      <c r="A1297" s="267"/>
      <c r="B1297" s="267"/>
      <c r="C1297" s="448"/>
      <c r="D1297" s="448"/>
      <c r="E1297" s="448"/>
      <c r="F1297" s="448"/>
      <c r="G1297" s="448"/>
      <c r="H1297" s="91"/>
    </row>
    <row r="1298" spans="1:8" s="4" customFormat="1" ht="14.25" customHeight="1">
      <c r="A1298" s="267"/>
      <c r="B1298" s="267"/>
      <c r="C1298" s="448"/>
      <c r="D1298" s="448"/>
      <c r="E1298" s="448"/>
      <c r="F1298" s="448"/>
      <c r="G1298" s="448"/>
      <c r="H1298" s="91"/>
    </row>
    <row r="1299" spans="1:8" s="6" customFormat="1" ht="14.25" customHeight="1">
      <c r="A1299" s="267"/>
      <c r="B1299" s="267"/>
      <c r="C1299" s="448"/>
      <c r="D1299" s="448"/>
      <c r="E1299" s="448"/>
      <c r="F1299" s="448"/>
      <c r="G1299" s="448"/>
      <c r="H1299" s="91"/>
    </row>
    <row r="1300" spans="1:8" s="1" customFormat="1" ht="14.25" customHeight="1">
      <c r="A1300" s="267"/>
      <c r="B1300" s="267"/>
      <c r="C1300" s="448"/>
      <c r="D1300" s="448"/>
      <c r="E1300" s="448"/>
      <c r="F1300" s="448"/>
      <c r="G1300" s="448"/>
      <c r="H1300" s="91"/>
    </row>
    <row r="1301" spans="1:8" s="6" customFormat="1" ht="14.25" customHeight="1">
      <c r="A1301" s="267"/>
      <c r="B1301" s="267"/>
      <c r="C1301" s="448"/>
      <c r="D1301" s="448"/>
      <c r="E1301" s="448"/>
      <c r="F1301" s="448"/>
      <c r="G1301" s="448"/>
      <c r="H1301" s="91"/>
    </row>
    <row r="1302" spans="1:8" s="6" customFormat="1" ht="14.25" customHeight="1">
      <c r="A1302" s="267"/>
      <c r="B1302" s="267"/>
      <c r="C1302" s="448"/>
      <c r="D1302" s="448"/>
      <c r="E1302" s="448"/>
      <c r="F1302" s="448"/>
      <c r="G1302" s="448"/>
      <c r="H1302" s="91"/>
    </row>
    <row r="1303" spans="1:8" s="6" customFormat="1" ht="14.25" customHeight="1">
      <c r="A1303" s="267"/>
      <c r="B1303" s="267"/>
      <c r="C1303" s="448"/>
      <c r="D1303" s="448"/>
      <c r="E1303" s="448"/>
      <c r="F1303" s="448"/>
      <c r="G1303" s="448"/>
      <c r="H1303" s="91"/>
    </row>
    <row r="1304" spans="1:8" s="6" customFormat="1" ht="14.25" customHeight="1">
      <c r="A1304" s="267"/>
      <c r="B1304" s="267"/>
      <c r="C1304" s="448"/>
      <c r="D1304" s="448"/>
      <c r="E1304" s="448"/>
      <c r="F1304" s="448"/>
      <c r="G1304" s="448"/>
      <c r="H1304" s="91"/>
    </row>
    <row r="1305" spans="1:8" s="6" customFormat="1" ht="14.25" customHeight="1">
      <c r="A1305" s="267"/>
      <c r="B1305" s="267"/>
      <c r="C1305" s="448"/>
      <c r="D1305" s="448"/>
      <c r="E1305" s="448"/>
      <c r="F1305" s="448"/>
      <c r="G1305" s="448"/>
      <c r="H1305" s="91"/>
    </row>
    <row r="1306" spans="1:8" s="2" customFormat="1" ht="14.25" customHeight="1">
      <c r="A1306" s="267"/>
      <c r="B1306" s="267"/>
      <c r="C1306" s="448"/>
      <c r="D1306" s="448"/>
      <c r="E1306" s="448"/>
      <c r="F1306" s="448"/>
      <c r="G1306" s="448"/>
      <c r="H1306" s="91"/>
    </row>
    <row r="1307" spans="1:8" s="6" customFormat="1" ht="14.25" customHeight="1">
      <c r="A1307" s="267"/>
      <c r="B1307" s="267"/>
      <c r="C1307" s="448"/>
      <c r="D1307" s="448"/>
      <c r="E1307" s="448"/>
      <c r="F1307" s="448"/>
      <c r="G1307" s="448"/>
      <c r="H1307" s="91"/>
    </row>
    <row r="1308" spans="1:8" s="1" customFormat="1" ht="14.25" customHeight="1">
      <c r="A1308" s="267"/>
      <c r="B1308" s="267"/>
      <c r="C1308" s="448"/>
      <c r="D1308" s="448"/>
      <c r="E1308" s="448"/>
      <c r="F1308" s="448"/>
      <c r="G1308" s="448"/>
      <c r="H1308" s="91"/>
    </row>
    <row r="1309" spans="1:8" s="6" customFormat="1" ht="14.25" customHeight="1">
      <c r="A1309" s="267"/>
      <c r="B1309" s="267"/>
      <c r="C1309" s="448"/>
      <c r="D1309" s="448"/>
      <c r="E1309" s="448"/>
      <c r="F1309" s="448"/>
      <c r="G1309" s="448"/>
      <c r="H1309" s="91"/>
    </row>
    <row r="1310" spans="1:8" s="6" customFormat="1" ht="14.25" customHeight="1">
      <c r="A1310" s="267"/>
      <c r="B1310" s="267"/>
      <c r="C1310" s="448"/>
      <c r="D1310" s="448"/>
      <c r="E1310" s="448"/>
      <c r="F1310" s="448"/>
      <c r="G1310" s="448"/>
      <c r="H1310" s="91"/>
    </row>
    <row r="1311" spans="1:8" s="6" customFormat="1" ht="14.25" customHeight="1">
      <c r="A1311" s="267"/>
      <c r="B1311" s="267"/>
      <c r="C1311" s="448"/>
      <c r="D1311" s="448"/>
      <c r="E1311" s="448"/>
      <c r="F1311" s="448"/>
      <c r="G1311" s="448"/>
      <c r="H1311" s="91"/>
    </row>
    <row r="1312" spans="1:8" s="6" customFormat="1" ht="14.25" customHeight="1">
      <c r="A1312" s="267"/>
      <c r="B1312" s="267"/>
      <c r="C1312" s="448"/>
      <c r="D1312" s="448"/>
      <c r="E1312" s="448"/>
      <c r="F1312" s="448"/>
      <c r="G1312" s="448"/>
      <c r="H1312" s="91"/>
    </row>
    <row r="1313" spans="1:8" s="6" customFormat="1" ht="14.25" customHeight="1">
      <c r="A1313" s="267"/>
      <c r="B1313" s="267"/>
      <c r="C1313" s="448"/>
      <c r="D1313" s="448"/>
      <c r="E1313" s="448"/>
      <c r="F1313" s="448"/>
      <c r="G1313" s="448"/>
      <c r="H1313" s="91"/>
    </row>
    <row r="1314" spans="1:8" s="6" customFormat="1" ht="14.25" customHeight="1">
      <c r="A1314" s="267"/>
      <c r="B1314" s="267"/>
      <c r="C1314" s="448"/>
      <c r="D1314" s="448"/>
      <c r="E1314" s="448"/>
      <c r="F1314" s="448"/>
      <c r="G1314" s="448"/>
      <c r="H1314" s="91"/>
    </row>
    <row r="1315" spans="1:8" s="6" customFormat="1" ht="14.25" customHeight="1">
      <c r="A1315" s="267"/>
      <c r="B1315" s="267"/>
      <c r="C1315" s="448"/>
      <c r="D1315" s="448"/>
      <c r="E1315" s="448"/>
      <c r="F1315" s="448"/>
      <c r="G1315" s="448"/>
      <c r="H1315" s="91"/>
    </row>
    <row r="1316" spans="1:8" s="2" customFormat="1" ht="14.25" customHeight="1">
      <c r="A1316" s="267"/>
      <c r="B1316" s="267"/>
      <c r="C1316" s="448"/>
      <c r="D1316" s="448"/>
      <c r="E1316" s="448"/>
      <c r="F1316" s="448"/>
      <c r="G1316" s="448"/>
      <c r="H1316" s="91"/>
    </row>
    <row r="1317" spans="1:8" s="6" customFormat="1" ht="15.75">
      <c r="A1317" s="267"/>
      <c r="B1317" s="267"/>
      <c r="C1317" s="448"/>
      <c r="D1317" s="448"/>
      <c r="E1317" s="448"/>
      <c r="F1317" s="448"/>
      <c r="G1317" s="448"/>
      <c r="H1317" s="91"/>
    </row>
    <row r="1318" spans="1:8" s="6" customFormat="1" ht="15.75">
      <c r="A1318" s="267"/>
      <c r="B1318" s="267"/>
      <c r="C1318" s="448"/>
      <c r="D1318" s="448"/>
      <c r="E1318" s="448"/>
      <c r="F1318" s="448"/>
      <c r="G1318" s="448"/>
      <c r="H1318" s="91"/>
    </row>
    <row r="1319" spans="1:8" s="6" customFormat="1" ht="15.75">
      <c r="A1319" s="267"/>
      <c r="B1319" s="267"/>
      <c r="C1319" s="448"/>
      <c r="D1319" s="448"/>
      <c r="E1319" s="448"/>
      <c r="F1319" s="448"/>
      <c r="G1319" s="448"/>
      <c r="H1319" s="91"/>
    </row>
    <row r="1320" spans="1:8" s="6" customFormat="1" ht="15.75">
      <c r="A1320" s="267"/>
      <c r="B1320" s="267"/>
      <c r="C1320" s="448"/>
      <c r="D1320" s="448"/>
      <c r="E1320" s="448"/>
      <c r="F1320" s="448"/>
      <c r="G1320" s="448"/>
      <c r="H1320" s="91"/>
    </row>
    <row r="1321" spans="1:8" s="6" customFormat="1" ht="15.75">
      <c r="A1321" s="267"/>
      <c r="B1321" s="267"/>
      <c r="C1321" s="448"/>
      <c r="D1321" s="448"/>
      <c r="E1321" s="448"/>
      <c r="F1321" s="448"/>
      <c r="G1321" s="448"/>
      <c r="H1321" s="91"/>
    </row>
    <row r="1322" spans="1:8" s="6" customFormat="1" ht="15.75">
      <c r="A1322" s="267"/>
      <c r="B1322" s="267"/>
      <c r="C1322" s="448"/>
      <c r="D1322" s="448"/>
      <c r="E1322" s="448"/>
      <c r="F1322" s="448"/>
      <c r="G1322" s="448"/>
      <c r="H1322" s="91"/>
    </row>
    <row r="1323" spans="1:8" s="6" customFormat="1" ht="15.75">
      <c r="A1323" s="267"/>
      <c r="B1323" s="267"/>
      <c r="C1323" s="448"/>
      <c r="D1323" s="448"/>
      <c r="E1323" s="448"/>
      <c r="F1323" s="448"/>
      <c r="G1323" s="448"/>
      <c r="H1323" s="91"/>
    </row>
    <row r="1324" spans="1:8" s="6" customFormat="1" ht="15.75">
      <c r="A1324" s="267"/>
      <c r="B1324" s="267"/>
      <c r="C1324" s="448"/>
      <c r="D1324" s="448"/>
      <c r="E1324" s="448"/>
      <c r="F1324" s="448"/>
      <c r="G1324" s="448"/>
      <c r="H1324" s="91"/>
    </row>
    <row r="1325" spans="1:8" s="6" customFormat="1" ht="15.75">
      <c r="A1325" s="267"/>
      <c r="B1325" s="267"/>
      <c r="C1325" s="448"/>
      <c r="D1325" s="448"/>
      <c r="E1325" s="448"/>
      <c r="F1325" s="448"/>
      <c r="G1325" s="448"/>
      <c r="H1325" s="91"/>
    </row>
    <row r="1326" spans="1:8" s="6" customFormat="1" ht="15.75">
      <c r="A1326" s="267"/>
      <c r="B1326" s="267"/>
      <c r="C1326" s="448"/>
      <c r="D1326" s="448"/>
      <c r="E1326" s="448"/>
      <c r="F1326" s="448"/>
      <c r="G1326" s="448"/>
      <c r="H1326" s="91"/>
    </row>
    <row r="1327" spans="1:8" s="6" customFormat="1" ht="15.75">
      <c r="A1327" s="267"/>
      <c r="B1327" s="267"/>
      <c r="C1327" s="448"/>
      <c r="D1327" s="448"/>
      <c r="E1327" s="448"/>
      <c r="F1327" s="448"/>
      <c r="G1327" s="448"/>
      <c r="H1327" s="91"/>
    </row>
    <row r="1328" spans="1:8" s="6" customFormat="1" ht="15.75">
      <c r="A1328" s="267"/>
      <c r="B1328" s="267"/>
      <c r="C1328" s="448"/>
      <c r="D1328" s="448"/>
      <c r="E1328" s="448"/>
      <c r="F1328" s="448"/>
      <c r="G1328" s="448"/>
      <c r="H1328" s="91"/>
    </row>
    <row r="1329" spans="1:8" s="6" customFormat="1" ht="15.75">
      <c r="A1329" s="267"/>
      <c r="B1329" s="267"/>
      <c r="C1329" s="448"/>
      <c r="D1329" s="448"/>
      <c r="E1329" s="448"/>
      <c r="F1329" s="448"/>
      <c r="G1329" s="448"/>
      <c r="H1329" s="91"/>
    </row>
    <row r="1330" spans="1:8" s="6" customFormat="1" ht="15.75">
      <c r="A1330" s="267"/>
      <c r="B1330" s="267"/>
      <c r="C1330" s="448"/>
      <c r="D1330" s="448"/>
      <c r="E1330" s="448"/>
      <c r="F1330" s="448"/>
      <c r="G1330" s="448"/>
      <c r="H1330" s="91"/>
    </row>
    <row r="1331" spans="1:8" s="6" customFormat="1" ht="15.75">
      <c r="A1331" s="267"/>
      <c r="B1331" s="267"/>
      <c r="C1331" s="448"/>
      <c r="D1331" s="448"/>
      <c r="E1331" s="448"/>
      <c r="F1331" s="448"/>
      <c r="G1331" s="448"/>
      <c r="H1331" s="91"/>
    </row>
    <row r="1332" spans="1:8" s="6" customFormat="1" ht="15.75">
      <c r="A1332" s="267"/>
      <c r="B1332" s="267"/>
      <c r="C1332" s="448"/>
      <c r="D1332" s="448"/>
      <c r="E1332" s="448"/>
      <c r="F1332" s="448"/>
      <c r="G1332" s="448"/>
      <c r="H1332" s="91"/>
    </row>
    <row r="1333" spans="1:8" s="6" customFormat="1" ht="15.75">
      <c r="A1333" s="267"/>
      <c r="B1333" s="267"/>
      <c r="C1333" s="448"/>
      <c r="D1333" s="448"/>
      <c r="E1333" s="448"/>
      <c r="F1333" s="448"/>
      <c r="G1333" s="448"/>
      <c r="H1333" s="91"/>
    </row>
    <row r="1334" spans="1:8" s="6" customFormat="1" ht="15.75">
      <c r="A1334" s="267"/>
      <c r="B1334" s="267"/>
      <c r="C1334" s="448"/>
      <c r="D1334" s="448"/>
      <c r="E1334" s="448"/>
      <c r="F1334" s="448"/>
      <c r="G1334" s="448"/>
      <c r="H1334" s="91"/>
    </row>
    <row r="1335" spans="1:8" s="6" customFormat="1" ht="15.75">
      <c r="A1335" s="267"/>
      <c r="B1335" s="267"/>
      <c r="C1335" s="448"/>
      <c r="D1335" s="448"/>
      <c r="E1335" s="448"/>
      <c r="F1335" s="448"/>
      <c r="G1335" s="448"/>
      <c r="H1335" s="91"/>
    </row>
    <row r="1336" spans="1:8" s="6" customFormat="1" ht="15.75">
      <c r="A1336" s="267"/>
      <c r="B1336" s="267"/>
      <c r="C1336" s="448"/>
      <c r="D1336" s="448"/>
      <c r="E1336" s="448"/>
      <c r="F1336" s="448"/>
      <c r="G1336" s="448"/>
      <c r="H1336" s="91"/>
    </row>
    <row r="1337" spans="1:8" s="6" customFormat="1" ht="15.75">
      <c r="A1337" s="267"/>
      <c r="B1337" s="267"/>
      <c r="C1337" s="448"/>
      <c r="D1337" s="448"/>
      <c r="E1337" s="448"/>
      <c r="F1337" s="448"/>
      <c r="G1337" s="448"/>
      <c r="H1337" s="91"/>
    </row>
    <row r="1338" spans="1:8" s="6" customFormat="1" ht="15.75">
      <c r="A1338" s="267"/>
      <c r="B1338" s="267"/>
      <c r="C1338" s="448"/>
      <c r="D1338" s="448"/>
      <c r="E1338" s="448"/>
      <c r="F1338" s="448"/>
      <c r="G1338" s="448"/>
      <c r="H1338" s="91"/>
    </row>
    <row r="1339" spans="1:8" s="6" customFormat="1" ht="15.75">
      <c r="A1339" s="267"/>
      <c r="B1339" s="267"/>
      <c r="C1339" s="448"/>
      <c r="D1339" s="448"/>
      <c r="E1339" s="448"/>
      <c r="F1339" s="448"/>
      <c r="G1339" s="448"/>
      <c r="H1339" s="91"/>
    </row>
  </sheetData>
  <sheetProtection/>
  <mergeCells count="100">
    <mergeCell ref="D54:D55"/>
    <mergeCell ref="D104:D105"/>
    <mergeCell ref="D154:D155"/>
    <mergeCell ref="D204:D205"/>
    <mergeCell ref="D254:D255"/>
    <mergeCell ref="D304:D305"/>
    <mergeCell ref="A54:A55"/>
    <mergeCell ref="B54:B55"/>
    <mergeCell ref="C54:C55"/>
    <mergeCell ref="E54:G54"/>
    <mergeCell ref="A8:G8"/>
    <mergeCell ref="A12:A13"/>
    <mergeCell ref="B12:B13"/>
    <mergeCell ref="C12:C13"/>
    <mergeCell ref="E12:G12"/>
    <mergeCell ref="D12:D13"/>
    <mergeCell ref="A154:A155"/>
    <mergeCell ref="B154:B155"/>
    <mergeCell ref="C154:C155"/>
    <mergeCell ref="E154:G154"/>
    <mergeCell ref="A104:A105"/>
    <mergeCell ref="B104:B105"/>
    <mergeCell ref="C104:C105"/>
    <mergeCell ref="E104:G104"/>
    <mergeCell ref="A254:A255"/>
    <mergeCell ref="B254:B255"/>
    <mergeCell ref="C254:C255"/>
    <mergeCell ref="E254:G254"/>
    <mergeCell ref="A204:A205"/>
    <mergeCell ref="B204:B205"/>
    <mergeCell ref="C204:C205"/>
    <mergeCell ref="E204:G204"/>
    <mergeCell ref="A354:A355"/>
    <mergeCell ref="B354:B355"/>
    <mergeCell ref="C354:C355"/>
    <mergeCell ref="E354:G354"/>
    <mergeCell ref="A304:A305"/>
    <mergeCell ref="B304:B305"/>
    <mergeCell ref="C304:C305"/>
    <mergeCell ref="E304:G304"/>
    <mergeCell ref="D354:D355"/>
    <mergeCell ref="A455:A456"/>
    <mergeCell ref="B455:B456"/>
    <mergeCell ref="C455:C456"/>
    <mergeCell ref="E455:G455"/>
    <mergeCell ref="A405:A406"/>
    <mergeCell ref="B405:B406"/>
    <mergeCell ref="C405:C406"/>
    <mergeCell ref="E405:G405"/>
    <mergeCell ref="D405:D406"/>
    <mergeCell ref="D455:D456"/>
    <mergeCell ref="B555:B556"/>
    <mergeCell ref="C555:C556"/>
    <mergeCell ref="E555:G555"/>
    <mergeCell ref="A505:A506"/>
    <mergeCell ref="B505:B506"/>
    <mergeCell ref="C505:C506"/>
    <mergeCell ref="E505:G505"/>
    <mergeCell ref="D505:D506"/>
    <mergeCell ref="D555:D556"/>
    <mergeCell ref="D605:D606"/>
    <mergeCell ref="A655:A656"/>
    <mergeCell ref="B655:B656"/>
    <mergeCell ref="C655:C656"/>
    <mergeCell ref="E655:G655"/>
    <mergeCell ref="D655:D656"/>
    <mergeCell ref="A605:A606"/>
    <mergeCell ref="B605:B606"/>
    <mergeCell ref="C605:C606"/>
    <mergeCell ref="E605:G605"/>
    <mergeCell ref="A755:A756"/>
    <mergeCell ref="B755:B756"/>
    <mergeCell ref="C755:C756"/>
    <mergeCell ref="E755:G755"/>
    <mergeCell ref="A705:A706"/>
    <mergeCell ref="B705:B706"/>
    <mergeCell ref="C705:C706"/>
    <mergeCell ref="E705:G705"/>
    <mergeCell ref="D705:D706"/>
    <mergeCell ref="D755:D756"/>
    <mergeCell ref="A855:A856"/>
    <mergeCell ref="B855:B856"/>
    <mergeCell ref="C855:C856"/>
    <mergeCell ref="E855:G855"/>
    <mergeCell ref="A805:A806"/>
    <mergeCell ref="B805:B806"/>
    <mergeCell ref="C805:C806"/>
    <mergeCell ref="E805:G805"/>
    <mergeCell ref="D805:D806"/>
    <mergeCell ref="D855:D856"/>
    <mergeCell ref="A906:A907"/>
    <mergeCell ref="B906:B907"/>
    <mergeCell ref="C906:C907"/>
    <mergeCell ref="E906:G906"/>
    <mergeCell ref="A956:A957"/>
    <mergeCell ref="B956:B957"/>
    <mergeCell ref="C956:C957"/>
    <mergeCell ref="E956:G956"/>
    <mergeCell ref="D906:D907"/>
    <mergeCell ref="D956:D957"/>
  </mergeCells>
  <printOptions/>
  <pageMargins left="0.8267716535433072" right="0.2362204724409449" top="0.5511811023622047" bottom="0.15748031496062992" header="0.11811023622047245" footer="0.11811023622047245"/>
  <pageSetup horizontalDpi="600" verticalDpi="600" orientation="portrait" paperSize="9" scale="76" r:id="rId1"/>
  <rowBreaks count="25" manualBreakCount="25">
    <brk id="50" max="6" man="1"/>
    <brk id="100" max="6" man="1"/>
    <brk id="150" max="6" man="1"/>
    <brk id="200" max="6" man="1"/>
    <brk id="250" max="6" man="1"/>
    <brk id="300" max="6" man="1"/>
    <brk id="350" max="6" man="1"/>
    <brk id="401" max="6" man="1"/>
    <brk id="451" max="6" man="1"/>
    <brk id="501" max="6" man="1"/>
    <brk id="551" max="6" man="1"/>
    <brk id="601" max="6" man="1"/>
    <brk id="651" max="6" man="1"/>
    <brk id="701" max="6" man="1"/>
    <brk id="751" max="6" man="1"/>
    <brk id="801" max="6" man="1"/>
    <brk id="851" max="6" man="1"/>
    <brk id="902" max="6" man="1"/>
    <brk id="952" max="6" man="1"/>
    <brk id="1002" max="6" man="1"/>
    <brk id="1092" max="6" man="1"/>
    <brk id="1127" max="6" man="1"/>
    <brk id="1163" max="6" man="1"/>
    <brk id="1198" max="6" man="1"/>
    <brk id="123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075"/>
  <sheetViews>
    <sheetView tabSelected="1" view="pageBreakPreview" zoomScale="90" zoomScaleNormal="90" zoomScaleSheetLayoutView="90" workbookViewId="0" topLeftCell="A30">
      <selection activeCell="J58" sqref="J58"/>
    </sheetView>
  </sheetViews>
  <sheetFormatPr defaultColWidth="9.00390625" defaultRowHeight="12.75"/>
  <cols>
    <col min="1" max="1" width="17.875" style="263" customWidth="1"/>
    <col min="2" max="2" width="38.125" style="93" customWidth="1"/>
    <col min="3" max="3" width="10.25390625" style="93" customWidth="1"/>
    <col min="4" max="4" width="12.25390625" style="93" customWidth="1"/>
    <col min="5" max="5" width="8.375" style="93" customWidth="1"/>
    <col min="6" max="6" width="8.875" style="93" customWidth="1"/>
    <col min="7" max="7" width="12.375" style="93" customWidth="1"/>
    <col min="8" max="8" width="16.25390625" style="0" customWidth="1"/>
    <col min="9" max="9" width="18.125" style="0" customWidth="1"/>
  </cols>
  <sheetData>
    <row r="1" spans="1:7" s="6" customFormat="1" ht="15.75">
      <c r="A1" s="47" t="s">
        <v>415</v>
      </c>
      <c r="B1" s="47"/>
      <c r="C1" s="47"/>
      <c r="D1" s="47"/>
      <c r="E1" s="48"/>
      <c r="F1" s="47"/>
      <c r="G1" s="16"/>
    </row>
    <row r="2" spans="1:7" s="6" customFormat="1" ht="15.75">
      <c r="A2" s="47" t="s">
        <v>416</v>
      </c>
      <c r="B2" s="47"/>
      <c r="C2" s="49"/>
      <c r="D2" s="50"/>
      <c r="E2" s="50"/>
      <c r="F2" s="50"/>
      <c r="G2" s="18"/>
    </row>
    <row r="3" spans="1:7" s="6" customFormat="1" ht="15.75">
      <c r="A3" s="47" t="s">
        <v>417</v>
      </c>
      <c r="B3" s="47"/>
      <c r="C3" s="49"/>
      <c r="D3" s="50"/>
      <c r="E3" s="50"/>
      <c r="F3" s="50"/>
      <c r="G3" s="18"/>
    </row>
    <row r="4" spans="1:7" s="6" customFormat="1" ht="15.75">
      <c r="A4" s="47"/>
      <c r="B4" s="47"/>
      <c r="C4" s="49"/>
      <c r="D4" s="50"/>
      <c r="E4" s="48"/>
      <c r="F4" s="50"/>
      <c r="G4" s="16"/>
    </row>
    <row r="5" spans="1:7" s="6" customFormat="1" ht="15.75">
      <c r="A5" s="47" t="s">
        <v>418</v>
      </c>
      <c r="B5" s="47"/>
      <c r="C5" s="49"/>
      <c r="D5" s="50"/>
      <c r="E5" s="48"/>
      <c r="F5" s="50"/>
      <c r="G5" s="16"/>
    </row>
    <row r="6" spans="1:7" s="6" customFormat="1" ht="15.75">
      <c r="A6" s="50" t="s">
        <v>419</v>
      </c>
      <c r="B6" s="48"/>
      <c r="C6" s="50"/>
      <c r="D6" s="50"/>
      <c r="E6" s="50"/>
      <c r="F6" s="48"/>
      <c r="G6" s="50"/>
    </row>
    <row r="7" spans="1:7" s="6" customFormat="1" ht="15.75">
      <c r="A7" s="52"/>
      <c r="B7" s="51"/>
      <c r="C7" s="51"/>
      <c r="D7" s="51"/>
      <c r="E7" s="51"/>
      <c r="F7" s="51"/>
      <c r="G7" s="51"/>
    </row>
    <row r="8" spans="1:7" s="6" customFormat="1" ht="31.5" customHeight="1">
      <c r="A8" s="481" t="s">
        <v>21</v>
      </c>
      <c r="B8" s="481"/>
      <c r="C8" s="481"/>
      <c r="D8" s="481"/>
      <c r="E8" s="481"/>
      <c r="F8" s="481"/>
      <c r="G8" s="481"/>
    </row>
    <row r="9" spans="1:7" s="6" customFormat="1" ht="15.75">
      <c r="A9" s="52"/>
      <c r="B9" s="52" t="s">
        <v>30</v>
      </c>
      <c r="C9" s="53"/>
      <c r="D9" s="54"/>
      <c r="E9" s="54"/>
      <c r="F9" s="54"/>
      <c r="G9" s="54"/>
    </row>
    <row r="10" spans="1:7" s="6" customFormat="1" ht="15.75">
      <c r="A10" s="52"/>
      <c r="B10" s="52" t="s">
        <v>31</v>
      </c>
      <c r="C10" s="53"/>
      <c r="D10" s="54"/>
      <c r="E10" s="54"/>
      <c r="F10" s="54"/>
      <c r="G10" s="54"/>
    </row>
    <row r="11" spans="1:7" s="6" customFormat="1" ht="16.5" thickBot="1">
      <c r="A11" s="49"/>
      <c r="B11" s="56" t="s">
        <v>154</v>
      </c>
      <c r="C11" s="55"/>
      <c r="D11" s="58"/>
      <c r="E11" s="57"/>
      <c r="F11" s="57"/>
      <c r="G11" s="57"/>
    </row>
    <row r="12" spans="1:7" s="6" customFormat="1" ht="31.5" customHeight="1">
      <c r="A12" s="264" t="s">
        <v>22</v>
      </c>
      <c r="B12" s="494" t="s">
        <v>23</v>
      </c>
      <c r="C12" s="496" t="s">
        <v>24</v>
      </c>
      <c r="D12" s="498" t="s">
        <v>26</v>
      </c>
      <c r="E12" s="500" t="s">
        <v>25</v>
      </c>
      <c r="F12" s="501"/>
      <c r="G12" s="502"/>
    </row>
    <row r="13" spans="1:7" s="1" customFormat="1" ht="26.25" customHeight="1" thickBot="1">
      <c r="A13" s="265"/>
      <c r="B13" s="495"/>
      <c r="C13" s="497"/>
      <c r="D13" s="499"/>
      <c r="E13" s="170" t="s">
        <v>27</v>
      </c>
      <c r="F13" s="170" t="s">
        <v>28</v>
      </c>
      <c r="G13" s="171" t="s">
        <v>29</v>
      </c>
    </row>
    <row r="14" spans="1:7" s="1" customFormat="1" ht="14.25" customHeight="1" thickBot="1">
      <c r="A14" s="236">
        <v>1</v>
      </c>
      <c r="B14" s="237">
        <v>2</v>
      </c>
      <c r="C14" s="237">
        <v>3</v>
      </c>
      <c r="D14" s="238">
        <v>4</v>
      </c>
      <c r="E14" s="237">
        <v>5</v>
      </c>
      <c r="F14" s="237">
        <v>6</v>
      </c>
      <c r="G14" s="237">
        <v>7</v>
      </c>
    </row>
    <row r="15" spans="1:7" s="6" customFormat="1" ht="14.25" customHeight="1">
      <c r="A15" s="172"/>
      <c r="B15" s="173" t="s">
        <v>0</v>
      </c>
      <c r="C15" s="174"/>
      <c r="D15" s="175"/>
      <c r="E15" s="175"/>
      <c r="F15" s="175"/>
      <c r="G15" s="175"/>
    </row>
    <row r="16" spans="1:7" s="6" customFormat="1" ht="14.25" customHeight="1">
      <c r="A16" s="176"/>
      <c r="B16" s="177" t="s">
        <v>10</v>
      </c>
      <c r="C16" s="178"/>
      <c r="D16" s="180"/>
      <c r="E16" s="179"/>
      <c r="F16" s="179"/>
      <c r="G16" s="179"/>
    </row>
    <row r="17" spans="1:7" s="6" customFormat="1" ht="14.25" customHeight="1">
      <c r="A17" s="195" t="s">
        <v>420</v>
      </c>
      <c r="B17" s="181" t="s">
        <v>337</v>
      </c>
      <c r="C17" s="178">
        <v>80</v>
      </c>
      <c r="D17" s="182">
        <v>161.6</v>
      </c>
      <c r="E17" s="182">
        <v>2.3</v>
      </c>
      <c r="F17" s="182">
        <v>3.6</v>
      </c>
      <c r="G17" s="182">
        <v>21.4</v>
      </c>
    </row>
    <row r="18" spans="1:7" s="6" customFormat="1" ht="14.25" customHeight="1">
      <c r="A18" s="195" t="s">
        <v>20</v>
      </c>
      <c r="B18" s="183" t="s">
        <v>62</v>
      </c>
      <c r="C18" s="178" t="s">
        <v>156</v>
      </c>
      <c r="D18" s="182">
        <v>264.53</v>
      </c>
      <c r="E18" s="184">
        <v>5.6</v>
      </c>
      <c r="F18" s="182">
        <v>9.7</v>
      </c>
      <c r="G18" s="185">
        <v>38.53</v>
      </c>
    </row>
    <row r="19" spans="1:7" s="6" customFormat="1" ht="14.25" customHeight="1">
      <c r="A19" s="195" t="s">
        <v>174</v>
      </c>
      <c r="B19" s="183" t="s">
        <v>175</v>
      </c>
      <c r="C19" s="178">
        <v>35</v>
      </c>
      <c r="D19" s="182">
        <v>125.41</v>
      </c>
      <c r="E19" s="182">
        <v>8.17</v>
      </c>
      <c r="F19" s="182">
        <v>10.26</v>
      </c>
      <c r="G19" s="182">
        <v>0</v>
      </c>
    </row>
    <row r="20" spans="1:7" s="6" customFormat="1" ht="14.25" customHeight="1">
      <c r="A20" s="195" t="s">
        <v>177</v>
      </c>
      <c r="B20" s="183" t="s">
        <v>176</v>
      </c>
      <c r="C20" s="178" t="s">
        <v>7</v>
      </c>
      <c r="D20" s="182">
        <v>27.9</v>
      </c>
      <c r="E20" s="184">
        <v>0.3</v>
      </c>
      <c r="F20" s="184">
        <v>0</v>
      </c>
      <c r="G20" s="184">
        <v>6.7</v>
      </c>
    </row>
    <row r="21" spans="1:7" s="6" customFormat="1" ht="14.25" customHeight="1">
      <c r="A21" s="195" t="s">
        <v>178</v>
      </c>
      <c r="B21" s="183" t="s">
        <v>1</v>
      </c>
      <c r="C21" s="178">
        <v>30</v>
      </c>
      <c r="D21" s="182">
        <v>63</v>
      </c>
      <c r="E21" s="184">
        <v>1.8</v>
      </c>
      <c r="F21" s="182">
        <v>0.3</v>
      </c>
      <c r="G21" s="184">
        <v>12.9</v>
      </c>
    </row>
    <row r="22" spans="1:7" s="6" customFormat="1" ht="14.25" customHeight="1">
      <c r="A22" s="239"/>
      <c r="B22" s="186" t="s">
        <v>8</v>
      </c>
      <c r="C22" s="177">
        <v>532</v>
      </c>
      <c r="D22" s="187">
        <f>SUM(D17:D21)</f>
        <v>642.4399999999999</v>
      </c>
      <c r="E22" s="187">
        <f>SUM(E17:E21)</f>
        <v>18.17</v>
      </c>
      <c r="F22" s="187">
        <f>SUM(F17:F21)</f>
        <v>23.86</v>
      </c>
      <c r="G22" s="187">
        <f>SUM(G17:G21)</f>
        <v>79.53</v>
      </c>
    </row>
    <row r="23" spans="1:7" s="6" customFormat="1" ht="14.25" customHeight="1">
      <c r="A23" s="216"/>
      <c r="B23" s="188"/>
      <c r="C23" s="189"/>
      <c r="D23" s="191"/>
      <c r="E23" s="190"/>
      <c r="F23" s="191"/>
      <c r="G23" s="190"/>
    </row>
    <row r="24" spans="1:7" s="6" customFormat="1" ht="14.25" customHeight="1">
      <c r="A24" s="216"/>
      <c r="B24" s="188"/>
      <c r="C24" s="189"/>
      <c r="D24" s="191"/>
      <c r="E24" s="190"/>
      <c r="F24" s="191"/>
      <c r="G24" s="190"/>
    </row>
    <row r="25" spans="1:7" s="2" customFormat="1" ht="14.25" customHeight="1">
      <c r="A25" s="206"/>
      <c r="B25" s="192"/>
      <c r="C25" s="193"/>
      <c r="D25" s="194"/>
      <c r="E25" s="194"/>
      <c r="F25" s="194"/>
      <c r="G25" s="194"/>
    </row>
    <row r="26" spans="1:7" s="2" customFormat="1" ht="14.25" customHeight="1">
      <c r="A26" s="176"/>
      <c r="B26" s="177" t="s">
        <v>88</v>
      </c>
      <c r="C26" s="178"/>
      <c r="D26" s="180"/>
      <c r="E26" s="179"/>
      <c r="F26" s="179"/>
      <c r="G26" s="179"/>
    </row>
    <row r="27" spans="1:7" s="2" customFormat="1" ht="14.25" customHeight="1">
      <c r="A27" s="195" t="s">
        <v>244</v>
      </c>
      <c r="B27" s="181" t="s">
        <v>179</v>
      </c>
      <c r="C27" s="178"/>
      <c r="D27" s="182"/>
      <c r="E27" s="182"/>
      <c r="F27" s="182"/>
      <c r="G27" s="182"/>
    </row>
    <row r="28" spans="1:7" s="2" customFormat="1" ht="14.25" customHeight="1">
      <c r="A28" s="195" t="s">
        <v>181</v>
      </c>
      <c r="B28" s="181" t="s">
        <v>243</v>
      </c>
      <c r="C28" s="178">
        <v>100</v>
      </c>
      <c r="D28" s="182">
        <v>14.17</v>
      </c>
      <c r="E28" s="182">
        <v>0.83</v>
      </c>
      <c r="F28" s="182">
        <v>0</v>
      </c>
      <c r="G28" s="182">
        <v>3.75</v>
      </c>
    </row>
    <row r="29" spans="1:7" s="2" customFormat="1" ht="14.25" customHeight="1">
      <c r="A29" s="195" t="s">
        <v>91</v>
      </c>
      <c r="B29" s="183" t="s">
        <v>302</v>
      </c>
      <c r="C29" s="209">
        <v>200</v>
      </c>
      <c r="D29" s="210">
        <v>144.4</v>
      </c>
      <c r="E29" s="210">
        <v>4.4</v>
      </c>
      <c r="F29" s="210">
        <v>7.3</v>
      </c>
      <c r="G29" s="210">
        <v>10.7</v>
      </c>
    </row>
    <row r="30" spans="1:7" s="2" customFormat="1" ht="14.25" customHeight="1">
      <c r="A30" s="195"/>
      <c r="B30" s="183" t="s">
        <v>245</v>
      </c>
      <c r="C30" s="209">
        <v>13</v>
      </c>
      <c r="D30" s="210"/>
      <c r="E30" s="210"/>
      <c r="F30" s="210"/>
      <c r="G30" s="210"/>
    </row>
    <row r="31" spans="1:7" s="2" customFormat="1" ht="14.25" customHeight="1">
      <c r="A31" s="195" t="s">
        <v>246</v>
      </c>
      <c r="B31" s="181" t="s">
        <v>247</v>
      </c>
      <c r="C31" s="178">
        <v>200</v>
      </c>
      <c r="D31" s="210">
        <v>354.4</v>
      </c>
      <c r="E31" s="210">
        <v>15.2</v>
      </c>
      <c r="F31" s="210">
        <v>15.4</v>
      </c>
      <c r="G31" s="210">
        <v>38.6</v>
      </c>
    </row>
    <row r="32" spans="1:7" s="2" customFormat="1" ht="14.25" customHeight="1">
      <c r="A32" s="195" t="s">
        <v>92</v>
      </c>
      <c r="B32" s="183" t="s">
        <v>248</v>
      </c>
      <c r="C32" s="178">
        <v>200</v>
      </c>
      <c r="D32" s="182">
        <v>114.6</v>
      </c>
      <c r="E32" s="182">
        <v>0.1</v>
      </c>
      <c r="F32" s="182">
        <v>0.1</v>
      </c>
      <c r="G32" s="182">
        <v>27.9</v>
      </c>
    </row>
    <row r="33" spans="1:7" s="2" customFormat="1" ht="14.25" customHeight="1">
      <c r="A33" s="195" t="s">
        <v>178</v>
      </c>
      <c r="B33" s="183" t="s">
        <v>89</v>
      </c>
      <c r="C33" s="178">
        <v>30</v>
      </c>
      <c r="D33" s="182">
        <v>63</v>
      </c>
      <c r="E33" s="184">
        <v>1.8</v>
      </c>
      <c r="F33" s="182">
        <v>0.3</v>
      </c>
      <c r="G33" s="184">
        <v>12.9</v>
      </c>
    </row>
    <row r="34" spans="1:7" s="2" customFormat="1" ht="14.25" customHeight="1">
      <c r="A34" s="195" t="s">
        <v>178</v>
      </c>
      <c r="B34" s="195" t="s">
        <v>90</v>
      </c>
      <c r="C34" s="196">
        <v>30</v>
      </c>
      <c r="D34" s="185">
        <v>57</v>
      </c>
      <c r="E34" s="185">
        <v>1.8</v>
      </c>
      <c r="F34" s="185">
        <v>0.3</v>
      </c>
      <c r="G34" s="185">
        <v>11.4</v>
      </c>
    </row>
    <row r="35" spans="1:7" s="2" customFormat="1" ht="14.25" customHeight="1">
      <c r="A35" s="181"/>
      <c r="B35" s="186" t="s">
        <v>8</v>
      </c>
      <c r="C35" s="177"/>
      <c r="D35" s="187">
        <f>SUM(D27:D34)</f>
        <v>747.57</v>
      </c>
      <c r="E35" s="187">
        <f>SUM(E27:E34)</f>
        <v>24.130000000000003</v>
      </c>
      <c r="F35" s="187">
        <f>SUM(F27:F34)</f>
        <v>23.400000000000002</v>
      </c>
      <c r="G35" s="187">
        <f>SUM(G27:G34)</f>
        <v>105.25</v>
      </c>
    </row>
    <row r="36" spans="1:7" s="2" customFormat="1" ht="14.25" customHeight="1">
      <c r="A36" s="216"/>
      <c r="B36" s="192"/>
      <c r="C36" s="193"/>
      <c r="D36" s="194"/>
      <c r="E36" s="194"/>
      <c r="F36" s="194"/>
      <c r="G36" s="194"/>
    </row>
    <row r="37" spans="1:7" s="2" customFormat="1" ht="14.25" customHeight="1">
      <c r="A37" s="216"/>
      <c r="B37" s="192"/>
      <c r="C37" s="193"/>
      <c r="D37" s="194"/>
      <c r="E37" s="194"/>
      <c r="F37" s="194"/>
      <c r="G37" s="194"/>
    </row>
    <row r="38" spans="1:7" s="2" customFormat="1" ht="14.25" customHeight="1">
      <c r="A38" s="216"/>
      <c r="B38" s="192"/>
      <c r="C38" s="193"/>
      <c r="D38" s="194"/>
      <c r="E38" s="194"/>
      <c r="F38" s="194"/>
      <c r="G38" s="194"/>
    </row>
    <row r="39" spans="1:7" s="2" customFormat="1" ht="14.25" customHeight="1">
      <c r="A39" s="176"/>
      <c r="B39" s="177" t="s">
        <v>157</v>
      </c>
      <c r="C39" s="178"/>
      <c r="D39" s="180"/>
      <c r="E39" s="179"/>
      <c r="F39" s="179"/>
      <c r="G39" s="179"/>
    </row>
    <row r="40" spans="1:7" s="2" customFormat="1" ht="14.25" customHeight="1">
      <c r="A40" s="195" t="s">
        <v>198</v>
      </c>
      <c r="B40" s="181" t="s">
        <v>158</v>
      </c>
      <c r="C40" s="178">
        <v>100</v>
      </c>
      <c r="D40" s="182">
        <v>96</v>
      </c>
      <c r="E40" s="182">
        <v>1.5</v>
      </c>
      <c r="F40" s="182">
        <v>0.5</v>
      </c>
      <c r="G40" s="182">
        <v>21</v>
      </c>
    </row>
    <row r="41" spans="1:7" s="2" customFormat="1" ht="14.25" customHeight="1">
      <c r="A41" s="195" t="s">
        <v>199</v>
      </c>
      <c r="B41" s="183" t="s">
        <v>270</v>
      </c>
      <c r="C41" s="178">
        <v>100</v>
      </c>
      <c r="D41" s="182">
        <v>25.6</v>
      </c>
      <c r="E41" s="184">
        <v>1.3</v>
      </c>
      <c r="F41" s="182">
        <v>0.16</v>
      </c>
      <c r="G41" s="184">
        <v>4.8</v>
      </c>
    </row>
    <row r="42" spans="1:7" s="2" customFormat="1" ht="14.25" customHeight="1">
      <c r="A42" s="195" t="s">
        <v>47</v>
      </c>
      <c r="B42" s="183" t="s">
        <v>99</v>
      </c>
      <c r="C42" s="178">
        <v>205</v>
      </c>
      <c r="D42" s="182">
        <v>341</v>
      </c>
      <c r="E42" s="182">
        <v>12.8</v>
      </c>
      <c r="F42" s="182">
        <v>12.45</v>
      </c>
      <c r="G42" s="182">
        <v>36.05</v>
      </c>
    </row>
    <row r="43" spans="1:7" s="2" customFormat="1" ht="14.25" customHeight="1">
      <c r="A43" s="195" t="s">
        <v>177</v>
      </c>
      <c r="B43" s="183" t="s">
        <v>176</v>
      </c>
      <c r="C43" s="178" t="s">
        <v>7</v>
      </c>
      <c r="D43" s="182">
        <v>27.9</v>
      </c>
      <c r="E43" s="184">
        <v>0.3</v>
      </c>
      <c r="F43" s="184">
        <v>0</v>
      </c>
      <c r="G43" s="184">
        <v>6.7</v>
      </c>
    </row>
    <row r="44" spans="1:7" s="2" customFormat="1" ht="14.25" customHeight="1">
      <c r="A44" s="195" t="s">
        <v>178</v>
      </c>
      <c r="B44" s="195" t="s">
        <v>1</v>
      </c>
      <c r="C44" s="196">
        <v>30</v>
      </c>
      <c r="D44" s="182">
        <v>63</v>
      </c>
      <c r="E44" s="184">
        <v>1.8</v>
      </c>
      <c r="F44" s="182">
        <v>0.3</v>
      </c>
      <c r="G44" s="184">
        <v>12.9</v>
      </c>
    </row>
    <row r="45" spans="1:7" s="2" customFormat="1" ht="14.25" customHeight="1">
      <c r="A45" s="239"/>
      <c r="B45" s="186" t="s">
        <v>8</v>
      </c>
      <c r="C45" s="177">
        <v>642</v>
      </c>
      <c r="D45" s="187">
        <f>SUM(D40:D44)</f>
        <v>553.5</v>
      </c>
      <c r="E45" s="187">
        <f>SUM(E40:E44)</f>
        <v>17.700000000000003</v>
      </c>
      <c r="F45" s="187">
        <f>SUM(F40:F44)</f>
        <v>13.41</v>
      </c>
      <c r="G45" s="187">
        <f>SUM(G40:G44)</f>
        <v>81.45</v>
      </c>
    </row>
    <row r="46" spans="1:7" s="2" customFormat="1" ht="14.25" customHeight="1">
      <c r="A46" s="206"/>
      <c r="B46" s="192"/>
      <c r="C46" s="193"/>
      <c r="D46" s="194"/>
      <c r="E46" s="194"/>
      <c r="F46" s="194"/>
      <c r="G46" s="194"/>
    </row>
    <row r="47" spans="1:7" s="2" customFormat="1" ht="14.25" customHeight="1">
      <c r="A47" s="206"/>
      <c r="B47" s="192"/>
      <c r="C47" s="193"/>
      <c r="D47" s="194"/>
      <c r="E47" s="194"/>
      <c r="F47" s="194"/>
      <c r="G47" s="194"/>
    </row>
    <row r="48" spans="1:7" s="2" customFormat="1" ht="14.25" customHeight="1">
      <c r="A48" s="206"/>
      <c r="B48" s="192"/>
      <c r="C48" s="193"/>
      <c r="D48" s="194"/>
      <c r="E48" s="194"/>
      <c r="F48" s="194"/>
      <c r="G48" s="194"/>
    </row>
    <row r="49" spans="1:7" s="2" customFormat="1" ht="14.25" customHeight="1">
      <c r="A49" s="206"/>
      <c r="B49" s="192"/>
      <c r="C49" s="193"/>
      <c r="D49" s="194"/>
      <c r="E49" s="194"/>
      <c r="F49" s="194"/>
      <c r="G49" s="194"/>
    </row>
    <row r="50" spans="1:7" s="2" customFormat="1" ht="14.25" customHeight="1">
      <c r="A50" s="206"/>
      <c r="B50" s="192"/>
      <c r="C50" s="193"/>
      <c r="D50" s="194"/>
      <c r="E50" s="194"/>
      <c r="F50" s="194"/>
      <c r="G50" s="194"/>
    </row>
    <row r="51" spans="1:11" s="2" customFormat="1" ht="14.25" customHeight="1">
      <c r="A51" s="197"/>
      <c r="B51" s="197" t="s">
        <v>36</v>
      </c>
      <c r="C51" s="198"/>
      <c r="D51" s="199"/>
      <c r="E51" s="199"/>
      <c r="F51" s="199"/>
      <c r="G51" s="199"/>
      <c r="H51" s="46"/>
      <c r="I51" s="46"/>
      <c r="J51" s="46"/>
      <c r="K51" s="46"/>
    </row>
    <row r="52" spans="1:11" s="2" customFormat="1" ht="14.25" customHeight="1">
      <c r="A52" s="197"/>
      <c r="B52" s="197" t="s">
        <v>38</v>
      </c>
      <c r="C52" s="198"/>
      <c r="D52" s="199"/>
      <c r="E52" s="199"/>
      <c r="F52" s="199"/>
      <c r="G52" s="199"/>
      <c r="H52" s="46"/>
      <c r="I52" s="46"/>
      <c r="J52" s="46"/>
      <c r="K52" s="46"/>
    </row>
    <row r="53" spans="1:11" s="2" customFormat="1" ht="14.25" customHeight="1" thickBot="1">
      <c r="A53" s="197"/>
      <c r="B53" s="200" t="s">
        <v>154</v>
      </c>
      <c r="C53" s="198"/>
      <c r="D53" s="199"/>
      <c r="E53" s="199"/>
      <c r="F53" s="199"/>
      <c r="G53" s="199"/>
      <c r="H53" s="46"/>
      <c r="I53" s="46"/>
      <c r="J53" s="46"/>
      <c r="K53" s="46"/>
    </row>
    <row r="54" spans="1:11" s="2" customFormat="1" ht="14.25" customHeight="1">
      <c r="A54" s="218" t="s">
        <v>22</v>
      </c>
      <c r="B54" s="164" t="s">
        <v>23</v>
      </c>
      <c r="C54" s="163" t="s">
        <v>24</v>
      </c>
      <c r="D54" s="507" t="s">
        <v>26</v>
      </c>
      <c r="E54" s="165" t="s">
        <v>25</v>
      </c>
      <c r="F54" s="166"/>
      <c r="G54" s="167"/>
      <c r="H54" s="46"/>
      <c r="I54" s="46"/>
      <c r="J54" s="46"/>
      <c r="K54" s="46"/>
    </row>
    <row r="55" spans="1:11" s="2" customFormat="1" ht="14.25" customHeight="1" thickBot="1">
      <c r="A55" s="219"/>
      <c r="B55" s="169"/>
      <c r="C55" s="168"/>
      <c r="D55" s="508"/>
      <c r="E55" s="170" t="s">
        <v>27</v>
      </c>
      <c r="F55" s="170" t="s">
        <v>28</v>
      </c>
      <c r="G55" s="171" t="s">
        <v>29</v>
      </c>
      <c r="H55" s="3"/>
      <c r="I55" s="3"/>
      <c r="J55" s="3"/>
      <c r="K55" s="3"/>
    </row>
    <row r="56" spans="1:11" s="2" customFormat="1" ht="14.25" customHeight="1" thickBot="1">
      <c r="A56" s="236">
        <v>1</v>
      </c>
      <c r="B56" s="237">
        <v>2</v>
      </c>
      <c r="C56" s="237">
        <v>3</v>
      </c>
      <c r="D56" s="238">
        <v>4</v>
      </c>
      <c r="E56" s="237">
        <v>5</v>
      </c>
      <c r="F56" s="237">
        <v>6</v>
      </c>
      <c r="G56" s="237">
        <v>7</v>
      </c>
      <c r="H56" s="3"/>
      <c r="I56" s="3"/>
      <c r="J56" s="3"/>
      <c r="K56" s="3"/>
    </row>
    <row r="57" spans="1:11" s="2" customFormat="1" ht="14.25" customHeight="1">
      <c r="A57" s="172"/>
      <c r="B57" s="173" t="s">
        <v>32</v>
      </c>
      <c r="C57" s="174"/>
      <c r="D57" s="175"/>
      <c r="E57" s="175"/>
      <c r="F57" s="175"/>
      <c r="G57" s="175"/>
      <c r="H57" s="3"/>
      <c r="I57" s="3"/>
      <c r="J57" s="3"/>
      <c r="K57" s="3"/>
    </row>
    <row r="58" spans="1:11" s="2" customFormat="1" ht="14.25" customHeight="1">
      <c r="A58" s="176"/>
      <c r="B58" s="177" t="s">
        <v>10</v>
      </c>
      <c r="C58" s="178"/>
      <c r="D58" s="180"/>
      <c r="E58" s="179"/>
      <c r="F58" s="179"/>
      <c r="G58" s="179"/>
      <c r="H58" s="3"/>
      <c r="I58" s="3"/>
      <c r="J58" s="3"/>
      <c r="K58" s="3"/>
    </row>
    <row r="59" spans="1:11" s="2" customFormat="1" ht="14.25" customHeight="1">
      <c r="A59" s="207" t="s">
        <v>250</v>
      </c>
      <c r="B59" s="208" t="s">
        <v>179</v>
      </c>
      <c r="C59" s="209">
        <v>100</v>
      </c>
      <c r="D59" s="210">
        <v>45.6</v>
      </c>
      <c r="E59" s="210">
        <v>0.8</v>
      </c>
      <c r="F59" s="210">
        <v>0.2</v>
      </c>
      <c r="G59" s="210">
        <v>0</v>
      </c>
      <c r="H59" s="3"/>
      <c r="I59" s="3"/>
      <c r="J59" s="3"/>
      <c r="K59" s="3"/>
    </row>
    <row r="60" spans="1:11" s="46" customFormat="1" ht="14.25" customHeight="1">
      <c r="A60" s="207" t="s">
        <v>413</v>
      </c>
      <c r="B60" s="208" t="s">
        <v>423</v>
      </c>
      <c r="C60" s="209">
        <v>60</v>
      </c>
      <c r="D60" s="210">
        <v>7.2</v>
      </c>
      <c r="E60" s="401">
        <v>1.6</v>
      </c>
      <c r="F60" s="210">
        <v>0</v>
      </c>
      <c r="G60" s="401">
        <v>6.2</v>
      </c>
      <c r="H60" s="3"/>
      <c r="I60" s="3"/>
      <c r="J60" s="3"/>
      <c r="K60" s="3"/>
    </row>
    <row r="61" spans="1:11" s="46" customFormat="1" ht="14.25" customHeight="1">
      <c r="A61" s="412" t="s">
        <v>424</v>
      </c>
      <c r="B61" s="208" t="s">
        <v>425</v>
      </c>
      <c r="C61" s="209">
        <v>101</v>
      </c>
      <c r="D61" s="210">
        <v>150</v>
      </c>
      <c r="E61" s="210">
        <v>8.6</v>
      </c>
      <c r="F61" s="210">
        <v>4.5</v>
      </c>
      <c r="G61" s="210">
        <v>10.1</v>
      </c>
      <c r="H61" s="3"/>
      <c r="I61" s="3"/>
      <c r="J61" s="3"/>
      <c r="K61" s="3"/>
    </row>
    <row r="62" spans="1:11" s="46" customFormat="1" ht="14.25" customHeight="1">
      <c r="A62" s="207" t="s">
        <v>426</v>
      </c>
      <c r="B62" s="208" t="s">
        <v>43</v>
      </c>
      <c r="C62" s="209">
        <v>150</v>
      </c>
      <c r="D62" s="210">
        <v>145.8</v>
      </c>
      <c r="E62" s="210">
        <v>33.1</v>
      </c>
      <c r="F62" s="210">
        <v>6</v>
      </c>
      <c r="G62" s="210">
        <v>19.7</v>
      </c>
      <c r="H62" s="3"/>
      <c r="I62" s="3"/>
      <c r="J62" s="3"/>
      <c r="K62" s="3"/>
    </row>
    <row r="63" spans="1:11" s="46" customFormat="1" ht="14.25" customHeight="1">
      <c r="A63" s="195" t="s">
        <v>184</v>
      </c>
      <c r="B63" s="183" t="s">
        <v>319</v>
      </c>
      <c r="C63" s="178">
        <v>200</v>
      </c>
      <c r="D63" s="182">
        <v>26.8</v>
      </c>
      <c r="E63" s="184">
        <v>0.2</v>
      </c>
      <c r="F63" s="184">
        <v>0</v>
      </c>
      <c r="G63" s="184">
        <v>6.5</v>
      </c>
      <c r="H63" s="3"/>
      <c r="I63" s="3"/>
      <c r="J63" s="3"/>
      <c r="K63" s="3"/>
    </row>
    <row r="64" spans="1:7" s="3" customFormat="1" ht="14.25" customHeight="1">
      <c r="A64" s="195" t="s">
        <v>178</v>
      </c>
      <c r="B64" s="195" t="s">
        <v>1</v>
      </c>
      <c r="C64" s="196">
        <v>30</v>
      </c>
      <c r="D64" s="182">
        <v>63</v>
      </c>
      <c r="E64" s="184">
        <v>1.8</v>
      </c>
      <c r="F64" s="182">
        <v>0.3</v>
      </c>
      <c r="G64" s="184">
        <v>12.9</v>
      </c>
    </row>
    <row r="65" spans="1:7" s="3" customFormat="1" ht="14.25" customHeight="1">
      <c r="A65" s="239"/>
      <c r="B65" s="186" t="s">
        <v>8</v>
      </c>
      <c r="C65" s="177">
        <f>SUM(C59:C64)</f>
        <v>641</v>
      </c>
      <c r="D65" s="187">
        <f>SUM(D59:D64)</f>
        <v>438.40000000000003</v>
      </c>
      <c r="E65" s="187">
        <f>SUM(E59:E64)</f>
        <v>46.1</v>
      </c>
      <c r="F65" s="187">
        <f>SUM(F59:F64)</f>
        <v>11</v>
      </c>
      <c r="G65" s="187">
        <f>SUM(G59:G64)</f>
        <v>55.4</v>
      </c>
    </row>
    <row r="66" spans="1:7" s="3" customFormat="1" ht="14.25" customHeight="1">
      <c r="A66" s="206"/>
      <c r="B66" s="192"/>
      <c r="C66" s="193"/>
      <c r="D66" s="201"/>
      <c r="E66" s="194"/>
      <c r="F66" s="194"/>
      <c r="G66" s="194"/>
    </row>
    <row r="67" spans="1:7" s="3" customFormat="1" ht="14.25" customHeight="1">
      <c r="A67" s="206"/>
      <c r="B67" s="192"/>
      <c r="C67" s="193"/>
      <c r="D67" s="201"/>
      <c r="E67" s="194"/>
      <c r="F67" s="194"/>
      <c r="G67" s="194"/>
    </row>
    <row r="68" spans="1:7" s="3" customFormat="1" ht="14.25" customHeight="1">
      <c r="A68" s="206"/>
      <c r="B68" s="192"/>
      <c r="C68" s="193"/>
      <c r="D68" s="201"/>
      <c r="E68" s="194"/>
      <c r="F68" s="194"/>
      <c r="G68" s="194"/>
    </row>
    <row r="69" spans="1:7" s="3" customFormat="1" ht="14.25" customHeight="1">
      <c r="A69" s="176"/>
      <c r="B69" s="177" t="s">
        <v>88</v>
      </c>
      <c r="C69" s="178"/>
      <c r="D69" s="180"/>
      <c r="E69" s="179"/>
      <c r="F69" s="179"/>
      <c r="G69" s="179"/>
    </row>
    <row r="70" spans="1:7" s="3" customFormat="1" ht="14.25" customHeight="1">
      <c r="A70" s="207" t="s">
        <v>427</v>
      </c>
      <c r="B70" s="208" t="s">
        <v>437</v>
      </c>
      <c r="C70" s="209">
        <v>60</v>
      </c>
      <c r="D70" s="210">
        <v>67.6</v>
      </c>
      <c r="E70" s="210">
        <v>1.6</v>
      </c>
      <c r="F70" s="210">
        <v>4.2</v>
      </c>
      <c r="G70" s="210">
        <v>5.7</v>
      </c>
    </row>
    <row r="71" spans="1:7" s="3" customFormat="1" ht="14.25" customHeight="1">
      <c r="A71" s="207" t="s">
        <v>429</v>
      </c>
      <c r="B71" s="208" t="s">
        <v>428</v>
      </c>
      <c r="C71" s="209">
        <v>213</v>
      </c>
      <c r="D71" s="210">
        <v>105</v>
      </c>
      <c r="E71" s="210">
        <v>5.1</v>
      </c>
      <c r="F71" s="210">
        <v>4.6</v>
      </c>
      <c r="G71" s="210">
        <v>9.6</v>
      </c>
    </row>
    <row r="72" spans="1:7" s="3" customFormat="1" ht="14.25" customHeight="1">
      <c r="A72" s="207" t="s">
        <v>430</v>
      </c>
      <c r="B72" s="208" t="s">
        <v>431</v>
      </c>
      <c r="C72" s="209">
        <v>100</v>
      </c>
      <c r="D72" s="210">
        <v>215</v>
      </c>
      <c r="E72" s="210">
        <v>1.44</v>
      </c>
      <c r="F72" s="210">
        <v>3.9</v>
      </c>
      <c r="G72" s="210">
        <v>8.7</v>
      </c>
    </row>
    <row r="73" spans="1:7" s="3" customFormat="1" ht="14.25" customHeight="1">
      <c r="A73" s="195" t="s">
        <v>97</v>
      </c>
      <c r="B73" s="183" t="s">
        <v>96</v>
      </c>
      <c r="C73" s="178">
        <v>180</v>
      </c>
      <c r="D73" s="182">
        <v>242.4</v>
      </c>
      <c r="E73" s="182">
        <v>6.36</v>
      </c>
      <c r="F73" s="182">
        <v>6.6</v>
      </c>
      <c r="G73" s="182">
        <v>39.24</v>
      </c>
    </row>
    <row r="74" spans="1:7" s="3" customFormat="1" ht="14.25" customHeight="1">
      <c r="A74" s="207" t="s">
        <v>434</v>
      </c>
      <c r="B74" s="208" t="s">
        <v>435</v>
      </c>
      <c r="C74" s="209">
        <v>200</v>
      </c>
      <c r="D74" s="210">
        <v>106.4</v>
      </c>
      <c r="E74" s="210">
        <v>0.7</v>
      </c>
      <c r="F74" s="210">
        <v>0.1</v>
      </c>
      <c r="G74" s="210">
        <v>25.6</v>
      </c>
    </row>
    <row r="75" spans="1:7" s="3" customFormat="1" ht="14.25" customHeight="1">
      <c r="A75" s="207" t="s">
        <v>178</v>
      </c>
      <c r="B75" s="207" t="s">
        <v>436</v>
      </c>
      <c r="C75" s="409">
        <v>30</v>
      </c>
      <c r="D75" s="210">
        <v>106.4</v>
      </c>
      <c r="E75" s="210">
        <v>1.8</v>
      </c>
      <c r="F75" s="210">
        <v>0.3</v>
      </c>
      <c r="G75" s="210">
        <v>11.4</v>
      </c>
    </row>
    <row r="76" spans="1:7" s="3" customFormat="1" ht="14.25" customHeight="1">
      <c r="A76" s="195" t="s">
        <v>178</v>
      </c>
      <c r="B76" s="183" t="s">
        <v>89</v>
      </c>
      <c r="C76" s="178">
        <v>30</v>
      </c>
      <c r="D76" s="182">
        <v>63</v>
      </c>
      <c r="E76" s="184">
        <v>1.8</v>
      </c>
      <c r="F76" s="182">
        <v>0.3</v>
      </c>
      <c r="G76" s="184">
        <v>12.9</v>
      </c>
    </row>
    <row r="77" spans="1:7" s="3" customFormat="1" ht="14.25" customHeight="1">
      <c r="A77" s="195"/>
      <c r="B77" s="195"/>
      <c r="C77" s="196"/>
      <c r="D77" s="185"/>
      <c r="E77" s="185"/>
      <c r="F77" s="185"/>
      <c r="G77" s="185"/>
    </row>
    <row r="78" spans="1:7" s="3" customFormat="1" ht="14.25" customHeight="1">
      <c r="A78" s="239"/>
      <c r="B78" s="186" t="s">
        <v>8</v>
      </c>
      <c r="C78" s="177"/>
      <c r="D78" s="187">
        <f>SUM(D70:D77)</f>
        <v>905.8</v>
      </c>
      <c r="E78" s="187">
        <f>SUM(E70:E77)</f>
        <v>18.8</v>
      </c>
      <c r="F78" s="187">
        <f>SUM(F70:F77)</f>
        <v>20.000000000000004</v>
      </c>
      <c r="G78" s="187">
        <f>SUM(G70:G77)</f>
        <v>113.14000000000001</v>
      </c>
    </row>
    <row r="79" spans="1:7" s="3" customFormat="1" ht="14.25" customHeight="1">
      <c r="A79" s="206"/>
      <c r="B79" s="192"/>
      <c r="C79" s="193"/>
      <c r="D79" s="194"/>
      <c r="E79" s="194"/>
      <c r="F79" s="194"/>
      <c r="G79" s="194"/>
    </row>
    <row r="80" spans="1:7" s="3" customFormat="1" ht="14.25" customHeight="1">
      <c r="A80" s="206"/>
      <c r="B80" s="192"/>
      <c r="C80" s="193"/>
      <c r="D80" s="201"/>
      <c r="E80" s="194"/>
      <c r="F80" s="194"/>
      <c r="G80" s="194"/>
    </row>
    <row r="81" spans="1:7" s="3" customFormat="1" ht="14.25" customHeight="1">
      <c r="A81" s="206"/>
      <c r="B81" s="192"/>
      <c r="C81" s="193"/>
      <c r="D81" s="201"/>
      <c r="E81" s="194"/>
      <c r="F81" s="194"/>
      <c r="G81" s="194"/>
    </row>
    <row r="82" spans="1:7" s="3" customFormat="1" ht="14.25" customHeight="1">
      <c r="A82" s="176"/>
      <c r="B82" s="177" t="s">
        <v>157</v>
      </c>
      <c r="C82" s="178"/>
      <c r="D82" s="180"/>
      <c r="E82" s="179"/>
      <c r="F82" s="179"/>
      <c r="G82" s="179"/>
    </row>
    <row r="83" spans="1:7" s="3" customFormat="1" ht="14.25" customHeight="1">
      <c r="A83" s="195" t="s">
        <v>221</v>
      </c>
      <c r="B83" s="181" t="s">
        <v>179</v>
      </c>
      <c r="C83" s="178">
        <v>100</v>
      </c>
      <c r="D83" s="182">
        <v>53</v>
      </c>
      <c r="E83" s="182">
        <v>0.8</v>
      </c>
      <c r="F83" s="182">
        <v>0.3</v>
      </c>
      <c r="G83" s="182">
        <v>11.5</v>
      </c>
    </row>
    <row r="84" spans="1:7" s="3" customFormat="1" ht="14.25" customHeight="1">
      <c r="A84" s="195" t="s">
        <v>178</v>
      </c>
      <c r="B84" s="181" t="s">
        <v>74</v>
      </c>
      <c r="C84" s="178">
        <v>100</v>
      </c>
      <c r="D84" s="182">
        <v>38.4</v>
      </c>
      <c r="E84" s="184">
        <v>3.1</v>
      </c>
      <c r="F84" s="182">
        <v>0</v>
      </c>
      <c r="G84" s="184">
        <v>6.5</v>
      </c>
    </row>
    <row r="85" spans="1:7" s="3" customFormat="1" ht="14.25" customHeight="1">
      <c r="A85" s="195" t="s">
        <v>222</v>
      </c>
      <c r="B85" s="181" t="s">
        <v>220</v>
      </c>
      <c r="C85" s="178">
        <v>200</v>
      </c>
      <c r="D85" s="182">
        <v>316.3</v>
      </c>
      <c r="E85" s="182">
        <v>16.9</v>
      </c>
      <c r="F85" s="182">
        <v>25.89</v>
      </c>
      <c r="G85" s="182">
        <v>4.2</v>
      </c>
    </row>
    <row r="86" spans="1:7" s="3" customFormat="1" ht="14.25" customHeight="1">
      <c r="A86" s="195" t="s">
        <v>224</v>
      </c>
      <c r="B86" s="181" t="s">
        <v>223</v>
      </c>
      <c r="C86" s="178" t="s">
        <v>7</v>
      </c>
      <c r="D86" s="182">
        <v>37.9</v>
      </c>
      <c r="E86" s="184">
        <v>0.4</v>
      </c>
      <c r="F86" s="184">
        <v>0</v>
      </c>
      <c r="G86" s="184">
        <v>9.1</v>
      </c>
    </row>
    <row r="87" spans="1:7" s="3" customFormat="1" ht="14.25" customHeight="1">
      <c r="A87" s="195" t="s">
        <v>178</v>
      </c>
      <c r="B87" s="195" t="s">
        <v>1</v>
      </c>
      <c r="C87" s="196">
        <v>30</v>
      </c>
      <c r="D87" s="182">
        <v>63</v>
      </c>
      <c r="E87" s="184">
        <v>1.8</v>
      </c>
      <c r="F87" s="182">
        <v>0.3</v>
      </c>
      <c r="G87" s="184">
        <v>12.9</v>
      </c>
    </row>
    <row r="88" spans="1:7" s="3" customFormat="1" ht="14.25" customHeight="1">
      <c r="A88" s="239"/>
      <c r="B88" s="186" t="s">
        <v>8</v>
      </c>
      <c r="C88" s="177">
        <v>837</v>
      </c>
      <c r="D88" s="187">
        <f>SUM(D83:D87)</f>
        <v>508.6</v>
      </c>
      <c r="E88" s="187">
        <f>SUM(E83:E87)</f>
        <v>22.999999999999996</v>
      </c>
      <c r="F88" s="187">
        <f>SUM(F83:F87)</f>
        <v>26.490000000000002</v>
      </c>
      <c r="G88" s="187">
        <f>SUM(G83:G87)</f>
        <v>44.199999999999996</v>
      </c>
    </row>
    <row r="89" spans="1:7" s="3" customFormat="1" ht="14.25" customHeight="1">
      <c r="A89" s="206"/>
      <c r="B89" s="192"/>
      <c r="C89" s="193"/>
      <c r="D89" s="201"/>
      <c r="E89" s="194"/>
      <c r="F89" s="194"/>
      <c r="G89" s="194"/>
    </row>
    <row r="90" spans="1:7" s="3" customFormat="1" ht="14.25" customHeight="1">
      <c r="A90" s="206"/>
      <c r="B90" s="192"/>
      <c r="C90" s="193"/>
      <c r="D90" s="201"/>
      <c r="E90" s="194"/>
      <c r="F90" s="194"/>
      <c r="G90" s="194"/>
    </row>
    <row r="91" spans="1:11" s="3" customFormat="1" ht="14.25" customHeight="1">
      <c r="A91" s="206"/>
      <c r="B91" s="192"/>
      <c r="C91" s="193"/>
      <c r="D91" s="201"/>
      <c r="E91" s="194"/>
      <c r="F91" s="194"/>
      <c r="G91" s="194"/>
      <c r="H91" s="101"/>
      <c r="I91" s="101"/>
      <c r="J91" s="101"/>
      <c r="K91" s="101"/>
    </row>
    <row r="92" spans="1:11" s="3" customFormat="1" ht="14.25" customHeight="1">
      <c r="A92" s="206"/>
      <c r="B92" s="192"/>
      <c r="C92" s="193"/>
      <c r="D92" s="201"/>
      <c r="E92" s="194"/>
      <c r="F92" s="194"/>
      <c r="G92" s="194"/>
      <c r="H92" s="46"/>
      <c r="I92" s="46"/>
      <c r="J92" s="46"/>
      <c r="K92" s="46"/>
    </row>
    <row r="93" spans="1:11" s="3" customFormat="1" ht="14.25" customHeight="1">
      <c r="A93" s="206"/>
      <c r="B93" s="192"/>
      <c r="C93" s="193"/>
      <c r="D93" s="201"/>
      <c r="E93" s="194"/>
      <c r="F93" s="194"/>
      <c r="G93" s="194"/>
      <c r="H93" s="15"/>
      <c r="I93" s="15"/>
      <c r="J93" s="15"/>
      <c r="K93" s="15"/>
    </row>
    <row r="94" spans="1:11" s="3" customFormat="1" ht="14.25" customHeight="1">
      <c r="A94" s="206"/>
      <c r="B94" s="192"/>
      <c r="C94" s="193"/>
      <c r="D94" s="201"/>
      <c r="E94" s="194"/>
      <c r="F94" s="194"/>
      <c r="G94" s="194"/>
      <c r="H94" s="46"/>
      <c r="I94" s="46"/>
      <c r="J94" s="46"/>
      <c r="K94" s="46"/>
    </row>
    <row r="95" spans="1:11" s="3" customFormat="1" ht="14.25" customHeight="1">
      <c r="A95" s="206"/>
      <c r="B95" s="192"/>
      <c r="C95" s="193"/>
      <c r="D95" s="201"/>
      <c r="E95" s="194"/>
      <c r="F95" s="194"/>
      <c r="G95" s="194"/>
      <c r="H95" s="46"/>
      <c r="I95" s="46"/>
      <c r="J95" s="46"/>
      <c r="K95" s="46"/>
    </row>
    <row r="96" spans="1:11" s="3" customFormat="1" ht="14.25" customHeight="1">
      <c r="A96" s="206"/>
      <c r="B96" s="192"/>
      <c r="C96" s="193"/>
      <c r="D96" s="201"/>
      <c r="E96" s="194"/>
      <c r="F96" s="194"/>
      <c r="G96" s="194"/>
      <c r="H96" s="46"/>
      <c r="I96" s="46"/>
      <c r="J96" s="46"/>
      <c r="K96" s="46"/>
    </row>
    <row r="97" spans="1:11" s="3" customFormat="1" ht="14.25" customHeight="1">
      <c r="A97" s="206"/>
      <c r="B97" s="192"/>
      <c r="C97" s="193"/>
      <c r="D97" s="201"/>
      <c r="E97" s="194"/>
      <c r="F97" s="194"/>
      <c r="G97" s="194"/>
      <c r="H97" s="46"/>
      <c r="I97" s="46"/>
      <c r="J97" s="46"/>
      <c r="K97" s="46"/>
    </row>
    <row r="98" spans="1:11" s="3" customFormat="1" ht="14.25" customHeight="1">
      <c r="A98" s="206"/>
      <c r="B98" s="192"/>
      <c r="C98" s="193"/>
      <c r="D98" s="201"/>
      <c r="E98" s="194"/>
      <c r="F98" s="194"/>
      <c r="G98" s="194"/>
      <c r="H98" s="46"/>
      <c r="I98" s="46"/>
      <c r="J98" s="46"/>
      <c r="K98" s="46"/>
    </row>
    <row r="99" spans="1:11" s="3" customFormat="1" ht="14.25" customHeight="1">
      <c r="A99" s="206"/>
      <c r="B99" s="192"/>
      <c r="C99" s="193"/>
      <c r="D99" s="201"/>
      <c r="E99" s="194"/>
      <c r="F99" s="194"/>
      <c r="G99" s="194"/>
      <c r="H99" s="46"/>
      <c r="I99" s="46"/>
      <c r="J99" s="46"/>
      <c r="K99" s="46"/>
    </row>
    <row r="100" spans="1:11" s="101" customFormat="1" ht="14.25" customHeight="1">
      <c r="A100" s="206"/>
      <c r="B100" s="192"/>
      <c r="C100" s="193"/>
      <c r="D100" s="201"/>
      <c r="E100" s="194"/>
      <c r="F100" s="194"/>
      <c r="G100" s="194"/>
      <c r="H100" s="3"/>
      <c r="I100" s="3"/>
      <c r="J100" s="3"/>
      <c r="K100" s="3"/>
    </row>
    <row r="101" spans="1:7" s="3" customFormat="1" ht="14.25" customHeight="1">
      <c r="A101" s="197"/>
      <c r="B101" s="197" t="s">
        <v>36</v>
      </c>
      <c r="C101" s="198"/>
      <c r="D101" s="199"/>
      <c r="E101" s="199"/>
      <c r="F101" s="199"/>
      <c r="G101" s="199"/>
    </row>
    <row r="102" spans="1:7" s="3" customFormat="1" ht="14.25" customHeight="1">
      <c r="A102" s="197"/>
      <c r="B102" s="197" t="s">
        <v>37</v>
      </c>
      <c r="C102" s="198"/>
      <c r="D102" s="199"/>
      <c r="E102" s="199"/>
      <c r="F102" s="199"/>
      <c r="G102" s="199"/>
    </row>
    <row r="103" spans="1:7" s="3" customFormat="1" ht="14.25" customHeight="1" thickBot="1">
      <c r="A103" s="197"/>
      <c r="B103" s="200" t="s">
        <v>154</v>
      </c>
      <c r="C103" s="198"/>
      <c r="D103" s="199"/>
      <c r="E103" s="199"/>
      <c r="F103" s="199"/>
      <c r="G103" s="199"/>
    </row>
    <row r="104" spans="1:7" s="3" customFormat="1" ht="14.25" customHeight="1">
      <c r="A104" s="527" t="s">
        <v>22</v>
      </c>
      <c r="B104" s="494" t="s">
        <v>23</v>
      </c>
      <c r="C104" s="496" t="s">
        <v>24</v>
      </c>
      <c r="D104" s="498" t="s">
        <v>26</v>
      </c>
      <c r="E104" s="500" t="s">
        <v>25</v>
      </c>
      <c r="F104" s="501"/>
      <c r="G104" s="502"/>
    </row>
    <row r="105" spans="1:7" s="3" customFormat="1" ht="14.25" customHeight="1" thickBot="1">
      <c r="A105" s="528"/>
      <c r="B105" s="495"/>
      <c r="C105" s="497"/>
      <c r="D105" s="499"/>
      <c r="E105" s="170" t="s">
        <v>27</v>
      </c>
      <c r="F105" s="170" t="s">
        <v>28</v>
      </c>
      <c r="G105" s="171" t="s">
        <v>29</v>
      </c>
    </row>
    <row r="106" spans="1:7" s="3" customFormat="1" ht="14.25" customHeight="1" thickBot="1">
      <c r="A106" s="236">
        <v>1</v>
      </c>
      <c r="B106" s="237">
        <v>2</v>
      </c>
      <c r="C106" s="237">
        <v>3</v>
      </c>
      <c r="D106" s="238">
        <v>4</v>
      </c>
      <c r="E106" s="237">
        <v>5</v>
      </c>
      <c r="F106" s="237">
        <v>6</v>
      </c>
      <c r="G106" s="237">
        <v>7</v>
      </c>
    </row>
    <row r="107" spans="1:7" s="3" customFormat="1" ht="14.25" customHeight="1">
      <c r="A107" s="172"/>
      <c r="B107" s="173" t="s">
        <v>3</v>
      </c>
      <c r="C107" s="174"/>
      <c r="D107" s="175"/>
      <c r="E107" s="175"/>
      <c r="F107" s="175"/>
      <c r="G107" s="175"/>
    </row>
    <row r="108" spans="1:7" s="3" customFormat="1" ht="14.25" customHeight="1">
      <c r="A108" s="176"/>
      <c r="B108" s="177" t="s">
        <v>10</v>
      </c>
      <c r="C108" s="178"/>
      <c r="D108" s="180"/>
      <c r="E108" s="179"/>
      <c r="F108" s="179"/>
      <c r="G108" s="179"/>
    </row>
    <row r="109" spans="1:7" s="3" customFormat="1" ht="14.25" customHeight="1">
      <c r="A109" s="257" t="s">
        <v>413</v>
      </c>
      <c r="B109" s="417" t="s">
        <v>161</v>
      </c>
      <c r="C109" s="196">
        <v>60</v>
      </c>
      <c r="D109" s="418">
        <v>34.8</v>
      </c>
      <c r="E109" s="418">
        <v>0.5</v>
      </c>
      <c r="F109" s="418">
        <v>0</v>
      </c>
      <c r="G109" s="418">
        <v>5.5</v>
      </c>
    </row>
    <row r="110" spans="1:7" s="3" customFormat="1" ht="14.25" customHeight="1">
      <c r="A110" s="207" t="s">
        <v>250</v>
      </c>
      <c r="B110" s="208" t="s">
        <v>186</v>
      </c>
      <c r="C110" s="209"/>
      <c r="D110" s="210"/>
      <c r="E110" s="210"/>
      <c r="F110" s="210"/>
      <c r="G110" s="210"/>
    </row>
    <row r="111" spans="1:7" s="3" customFormat="1" ht="14.25" customHeight="1">
      <c r="A111" s="207" t="s">
        <v>438</v>
      </c>
      <c r="B111" s="208" t="s">
        <v>33</v>
      </c>
      <c r="C111" s="209">
        <v>90</v>
      </c>
      <c r="D111" s="210">
        <v>271.56</v>
      </c>
      <c r="E111" s="210">
        <v>14.2</v>
      </c>
      <c r="F111" s="210">
        <v>16.3</v>
      </c>
      <c r="G111" s="210">
        <v>14.6</v>
      </c>
    </row>
    <row r="112" spans="1:7" s="3" customFormat="1" ht="14.25" customHeight="1">
      <c r="A112" s="195" t="s">
        <v>189</v>
      </c>
      <c r="B112" s="183" t="s">
        <v>6</v>
      </c>
      <c r="C112" s="178">
        <v>200</v>
      </c>
      <c r="D112" s="182">
        <v>278.27</v>
      </c>
      <c r="E112" s="182">
        <v>4.8</v>
      </c>
      <c r="F112" s="182">
        <v>7.2</v>
      </c>
      <c r="G112" s="182">
        <v>48.53</v>
      </c>
    </row>
    <row r="113" spans="1:7" s="3" customFormat="1" ht="14.25" customHeight="1">
      <c r="A113" s="195" t="s">
        <v>190</v>
      </c>
      <c r="B113" s="183" t="s">
        <v>319</v>
      </c>
      <c r="C113" s="178">
        <v>200</v>
      </c>
      <c r="D113" s="182">
        <v>26.8</v>
      </c>
      <c r="E113" s="182">
        <v>0.2</v>
      </c>
      <c r="F113" s="182">
        <v>0</v>
      </c>
      <c r="G113" s="182">
        <v>6.5</v>
      </c>
    </row>
    <row r="114" spans="1:7" s="3" customFormat="1" ht="14.25" customHeight="1">
      <c r="A114" s="195" t="s">
        <v>178</v>
      </c>
      <c r="B114" s="195" t="s">
        <v>1</v>
      </c>
      <c r="C114" s="196">
        <v>30</v>
      </c>
      <c r="D114" s="182">
        <v>63</v>
      </c>
      <c r="E114" s="184">
        <v>1.8</v>
      </c>
      <c r="F114" s="182">
        <v>0.3</v>
      </c>
      <c r="G114" s="184">
        <v>12.9</v>
      </c>
    </row>
    <row r="115" spans="1:7" s="3" customFormat="1" ht="14.25" customHeight="1">
      <c r="A115" s="239"/>
      <c r="B115" s="186" t="s">
        <v>8</v>
      </c>
      <c r="C115" s="177">
        <f>SUM(C109:C114)</f>
        <v>580</v>
      </c>
      <c r="D115" s="187">
        <f>SUM(D109:D114)</f>
        <v>674.43</v>
      </c>
      <c r="E115" s="187">
        <f>SUM(E109:E114)</f>
        <v>21.5</v>
      </c>
      <c r="F115" s="187">
        <f>SUM(F109:F114)</f>
        <v>23.8</v>
      </c>
      <c r="G115" s="187">
        <f>SUM(G109:G114)</f>
        <v>88.03</v>
      </c>
    </row>
    <row r="116" spans="1:7" s="3" customFormat="1" ht="14.25" customHeight="1">
      <c r="A116" s="206"/>
      <c r="B116" s="192"/>
      <c r="C116" s="193"/>
      <c r="D116" s="201"/>
      <c r="E116" s="194"/>
      <c r="F116" s="194"/>
      <c r="G116" s="194"/>
    </row>
    <row r="117" spans="1:7" s="3" customFormat="1" ht="14.25" customHeight="1">
      <c r="A117" s="243"/>
      <c r="B117" s="188"/>
      <c r="C117" s="189"/>
      <c r="D117" s="191"/>
      <c r="E117" s="191"/>
      <c r="F117" s="191"/>
      <c r="G117" s="191"/>
    </row>
    <row r="118" spans="1:7" s="3" customFormat="1" ht="14.25" customHeight="1">
      <c r="A118" s="243"/>
      <c r="B118" s="188"/>
      <c r="C118" s="189"/>
      <c r="D118" s="191"/>
      <c r="E118" s="191"/>
      <c r="F118" s="191"/>
      <c r="G118" s="191"/>
    </row>
    <row r="119" spans="1:7" s="3" customFormat="1" ht="14.25" customHeight="1">
      <c r="A119" s="176"/>
      <c r="B119" s="177" t="s">
        <v>88</v>
      </c>
      <c r="C119" s="178"/>
      <c r="D119" s="180"/>
      <c r="E119" s="179"/>
      <c r="F119" s="179"/>
      <c r="G119" s="179"/>
    </row>
    <row r="120" spans="1:7" s="3" customFormat="1" ht="14.25" customHeight="1">
      <c r="A120" s="207" t="s">
        <v>250</v>
      </c>
      <c r="B120" s="208" t="s">
        <v>251</v>
      </c>
      <c r="C120" s="209"/>
      <c r="D120" s="210"/>
      <c r="E120" s="210"/>
      <c r="F120" s="210"/>
      <c r="G120" s="210"/>
    </row>
    <row r="121" spans="1:7" s="3" customFormat="1" ht="14.25" customHeight="1">
      <c r="A121" s="412" t="s">
        <v>413</v>
      </c>
      <c r="B121" s="208" t="s">
        <v>205</v>
      </c>
      <c r="C121" s="209">
        <v>60</v>
      </c>
      <c r="D121" s="210">
        <v>12.8</v>
      </c>
      <c r="E121" s="210">
        <v>0.7</v>
      </c>
      <c r="F121" s="210">
        <v>0.1</v>
      </c>
      <c r="G121" s="210">
        <v>2.3</v>
      </c>
    </row>
    <row r="122" spans="1:7" s="3" customFormat="1" ht="14.25" customHeight="1">
      <c r="A122" s="207" t="s">
        <v>304</v>
      </c>
      <c r="B122" s="422" t="s">
        <v>440</v>
      </c>
      <c r="C122" s="209">
        <v>220</v>
      </c>
      <c r="D122" s="210">
        <v>129</v>
      </c>
      <c r="E122" s="210">
        <v>8.64</v>
      </c>
      <c r="F122" s="210">
        <v>4.32</v>
      </c>
      <c r="G122" s="210">
        <v>13.92</v>
      </c>
    </row>
    <row r="123" spans="1:7" s="3" customFormat="1" ht="14.25" customHeight="1">
      <c r="A123" s="207" t="s">
        <v>441</v>
      </c>
      <c r="B123" s="208" t="s">
        <v>442</v>
      </c>
      <c r="C123" s="209">
        <v>90</v>
      </c>
      <c r="D123" s="210">
        <v>179.1</v>
      </c>
      <c r="E123" s="210">
        <v>7.6</v>
      </c>
      <c r="F123" s="210">
        <v>11.16</v>
      </c>
      <c r="G123" s="210">
        <v>11.2</v>
      </c>
    </row>
    <row r="124" spans="1:7" s="3" customFormat="1" ht="14.25" customHeight="1">
      <c r="A124" s="207" t="s">
        <v>426</v>
      </c>
      <c r="B124" s="208" t="s">
        <v>43</v>
      </c>
      <c r="C124" s="209">
        <v>150</v>
      </c>
      <c r="D124" s="210">
        <v>145.8</v>
      </c>
      <c r="E124" s="210">
        <v>33.1</v>
      </c>
      <c r="F124" s="210">
        <v>6</v>
      </c>
      <c r="G124" s="210">
        <v>19.7</v>
      </c>
    </row>
    <row r="125" spans="1:7" s="3" customFormat="1" ht="14.25" customHeight="1">
      <c r="A125" s="207" t="s">
        <v>104</v>
      </c>
      <c r="B125" s="208" t="s">
        <v>127</v>
      </c>
      <c r="C125" s="209">
        <v>200</v>
      </c>
      <c r="D125" s="210">
        <v>122</v>
      </c>
      <c r="E125" s="210">
        <v>0.3</v>
      </c>
      <c r="F125" s="210">
        <v>0</v>
      </c>
      <c r="G125" s="210">
        <v>29.8</v>
      </c>
    </row>
    <row r="126" spans="1:7" s="3" customFormat="1" ht="14.25" customHeight="1">
      <c r="A126" s="207" t="s">
        <v>178</v>
      </c>
      <c r="B126" s="208" t="s">
        <v>1</v>
      </c>
      <c r="C126" s="409">
        <v>30</v>
      </c>
      <c r="D126" s="210">
        <v>63</v>
      </c>
      <c r="E126" s="210">
        <v>1.8</v>
      </c>
      <c r="F126" s="210">
        <v>0.3</v>
      </c>
      <c r="G126" s="210">
        <v>12.9</v>
      </c>
    </row>
    <row r="127" spans="1:7" s="3" customFormat="1" ht="14.25" customHeight="1">
      <c r="A127" s="207"/>
      <c r="B127" s="207"/>
      <c r="C127" s="409"/>
      <c r="D127" s="210"/>
      <c r="E127" s="210"/>
      <c r="F127" s="210"/>
      <c r="G127" s="210"/>
    </row>
    <row r="128" spans="1:7" s="3" customFormat="1" ht="14.25" customHeight="1">
      <c r="A128" s="398"/>
      <c r="B128" s="398" t="s">
        <v>8</v>
      </c>
      <c r="C128" s="403">
        <f>SUM(C119:C127)</f>
        <v>750</v>
      </c>
      <c r="D128" s="404">
        <f>SUM(D119:D127)</f>
        <v>651.7</v>
      </c>
      <c r="E128" s="404">
        <f>SUM(E119:E127)</f>
        <v>52.13999999999999</v>
      </c>
      <c r="F128" s="404">
        <f>SUM(F119:F127)</f>
        <v>21.88</v>
      </c>
      <c r="G128" s="404">
        <f>SUM(G119:G127)</f>
        <v>89.82000000000001</v>
      </c>
    </row>
    <row r="129" spans="1:7" s="3" customFormat="1" ht="14.25" customHeight="1">
      <c r="A129" s="206"/>
      <c r="B129" s="192"/>
      <c r="C129" s="193"/>
      <c r="D129" s="194"/>
      <c r="E129" s="194"/>
      <c r="F129" s="194"/>
      <c r="G129" s="194"/>
    </row>
    <row r="130" spans="1:7" s="3" customFormat="1" ht="14.25" customHeight="1">
      <c r="A130" s="243"/>
      <c r="B130" s="188"/>
      <c r="C130" s="189"/>
      <c r="D130" s="191"/>
      <c r="E130" s="191"/>
      <c r="F130" s="191"/>
      <c r="G130" s="191"/>
    </row>
    <row r="131" spans="1:7" s="3" customFormat="1" ht="14.25" customHeight="1">
      <c r="A131" s="244"/>
      <c r="B131" s="241"/>
      <c r="C131" s="241"/>
      <c r="D131" s="241"/>
      <c r="E131" s="241"/>
      <c r="F131" s="241"/>
      <c r="G131" s="241"/>
    </row>
    <row r="132" spans="1:7" s="3" customFormat="1" ht="14.25" customHeight="1">
      <c r="A132" s="176"/>
      <c r="B132" s="177" t="s">
        <v>157</v>
      </c>
      <c r="C132" s="178"/>
      <c r="D132" s="180"/>
      <c r="E132" s="179"/>
      <c r="F132" s="179"/>
      <c r="G132" s="179"/>
    </row>
    <row r="133" spans="1:7" s="3" customFormat="1" ht="14.25" customHeight="1">
      <c r="A133" s="195" t="s">
        <v>198</v>
      </c>
      <c r="B133" s="181" t="s">
        <v>210</v>
      </c>
      <c r="C133" s="178">
        <v>150</v>
      </c>
      <c r="D133" s="182">
        <v>64.5</v>
      </c>
      <c r="E133" s="182">
        <v>1.35</v>
      </c>
      <c r="F133" s="182">
        <v>0.3</v>
      </c>
      <c r="G133" s="182">
        <v>12.15</v>
      </c>
    </row>
    <row r="134" spans="1:7" s="3" customFormat="1" ht="14.25" customHeight="1">
      <c r="A134" s="195" t="s">
        <v>178</v>
      </c>
      <c r="B134" s="181" t="s">
        <v>323</v>
      </c>
      <c r="C134" s="178" t="s">
        <v>324</v>
      </c>
      <c r="D134" s="476">
        <f>12*0.5</f>
        <v>6</v>
      </c>
      <c r="E134" s="467">
        <v>0</v>
      </c>
      <c r="F134" s="467">
        <v>0</v>
      </c>
      <c r="G134" s="468">
        <f>2.4*0.5</f>
        <v>1.2</v>
      </c>
    </row>
    <row r="135" spans="1:7" s="3" customFormat="1" ht="14.25" customHeight="1">
      <c r="A135" s="195" t="s">
        <v>213</v>
      </c>
      <c r="B135" s="181" t="s">
        <v>212</v>
      </c>
      <c r="C135" s="178" t="s">
        <v>156</v>
      </c>
      <c r="D135" s="182">
        <v>300.3</v>
      </c>
      <c r="E135" s="182">
        <v>12.16</v>
      </c>
      <c r="F135" s="182">
        <v>5.62</v>
      </c>
      <c r="G135" s="182">
        <v>38.3</v>
      </c>
    </row>
    <row r="136" spans="1:7" s="3" customFormat="1" ht="14.25" customHeight="1">
      <c r="A136" s="195" t="s">
        <v>211</v>
      </c>
      <c r="B136" s="181" t="s">
        <v>172</v>
      </c>
      <c r="C136" s="178" t="s">
        <v>7</v>
      </c>
      <c r="D136" s="182">
        <v>37.9</v>
      </c>
      <c r="E136" s="184">
        <v>0.4</v>
      </c>
      <c r="F136" s="184">
        <v>0</v>
      </c>
      <c r="G136" s="184">
        <v>9.1</v>
      </c>
    </row>
    <row r="137" spans="1:7" s="3" customFormat="1" ht="14.25" customHeight="1">
      <c r="A137" s="195" t="s">
        <v>178</v>
      </c>
      <c r="B137" s="195" t="s">
        <v>1</v>
      </c>
      <c r="C137" s="196">
        <v>30</v>
      </c>
      <c r="D137" s="182">
        <v>63</v>
      </c>
      <c r="E137" s="184">
        <v>1.8</v>
      </c>
      <c r="F137" s="182">
        <v>0.3</v>
      </c>
      <c r="G137" s="184">
        <v>12.9</v>
      </c>
    </row>
    <row r="138" spans="1:7" s="3" customFormat="1" ht="14.25" customHeight="1">
      <c r="A138" s="239"/>
      <c r="B138" s="186" t="s">
        <v>8</v>
      </c>
      <c r="C138" s="177">
        <v>692</v>
      </c>
      <c r="D138" s="187">
        <f>SUM(D133:D137)</f>
        <v>471.7</v>
      </c>
      <c r="E138" s="187">
        <f>SUM(E133:E137)</f>
        <v>15.71</v>
      </c>
      <c r="F138" s="187">
        <f>SUM(F133:F137)</f>
        <v>6.22</v>
      </c>
      <c r="G138" s="187">
        <f>SUM(G133:G137)</f>
        <v>73.65</v>
      </c>
    </row>
    <row r="139" spans="1:7" s="3" customFormat="1" ht="14.25" customHeight="1">
      <c r="A139" s="243"/>
      <c r="B139" s="188"/>
      <c r="C139" s="189"/>
      <c r="D139" s="191"/>
      <c r="E139" s="191"/>
      <c r="F139" s="191"/>
      <c r="G139" s="191"/>
    </row>
    <row r="140" spans="1:7" s="3" customFormat="1" ht="14.25" customHeight="1">
      <c r="A140" s="243"/>
      <c r="B140" s="188"/>
      <c r="C140" s="189"/>
      <c r="D140" s="191"/>
      <c r="E140" s="191"/>
      <c r="F140" s="191"/>
      <c r="G140" s="191"/>
    </row>
    <row r="141" spans="1:7" s="3" customFormat="1" ht="14.25" customHeight="1">
      <c r="A141" s="243"/>
      <c r="B141" s="216"/>
      <c r="C141" s="189"/>
      <c r="D141" s="191"/>
      <c r="E141" s="191"/>
      <c r="F141" s="191"/>
      <c r="G141" s="191"/>
    </row>
    <row r="142" spans="1:7" s="3" customFormat="1" ht="14.25" customHeight="1">
      <c r="A142" s="243"/>
      <c r="B142" s="216"/>
      <c r="C142" s="189"/>
      <c r="D142" s="191"/>
      <c r="E142" s="190"/>
      <c r="F142" s="191"/>
      <c r="G142" s="190"/>
    </row>
    <row r="143" spans="1:7" s="3" customFormat="1" ht="14.25" customHeight="1">
      <c r="A143" s="243"/>
      <c r="B143" s="216"/>
      <c r="C143" s="189"/>
      <c r="D143" s="191"/>
      <c r="E143" s="191"/>
      <c r="F143" s="191"/>
      <c r="G143" s="191"/>
    </row>
    <row r="144" spans="1:7" s="3" customFormat="1" ht="14.25" customHeight="1">
      <c r="A144" s="243"/>
      <c r="B144" s="216"/>
      <c r="C144" s="189"/>
      <c r="D144" s="191"/>
      <c r="E144" s="190"/>
      <c r="F144" s="190"/>
      <c r="G144" s="190"/>
    </row>
    <row r="145" spans="1:7" s="3" customFormat="1" ht="14.25" customHeight="1">
      <c r="A145" s="243"/>
      <c r="B145" s="243"/>
      <c r="C145" s="226"/>
      <c r="D145" s="191"/>
      <c r="E145" s="190"/>
      <c r="F145" s="191"/>
      <c r="G145" s="190"/>
    </row>
    <row r="146" spans="1:7" s="3" customFormat="1" ht="14.25" customHeight="1">
      <c r="A146" s="206"/>
      <c r="B146" s="192"/>
      <c r="C146" s="193"/>
      <c r="D146" s="194"/>
      <c r="E146" s="194"/>
      <c r="F146" s="194"/>
      <c r="G146" s="194"/>
    </row>
    <row r="147" spans="1:7" s="3" customFormat="1" ht="14.25" customHeight="1">
      <c r="A147" s="243"/>
      <c r="B147" s="188"/>
      <c r="C147" s="189"/>
      <c r="D147" s="191"/>
      <c r="E147" s="191"/>
      <c r="F147" s="191"/>
      <c r="G147" s="191"/>
    </row>
    <row r="148" spans="1:7" s="3" customFormat="1" ht="14.25" customHeight="1">
      <c r="A148" s="243"/>
      <c r="B148" s="188"/>
      <c r="C148" s="189"/>
      <c r="D148" s="191"/>
      <c r="E148" s="191"/>
      <c r="F148" s="191"/>
      <c r="G148" s="191"/>
    </row>
    <row r="149" spans="1:7" s="3" customFormat="1" ht="14.25" customHeight="1">
      <c r="A149" s="243"/>
      <c r="B149" s="188"/>
      <c r="C149" s="189"/>
      <c r="D149" s="191"/>
      <c r="E149" s="191"/>
      <c r="F149" s="191"/>
      <c r="G149" s="191"/>
    </row>
    <row r="150" spans="1:7" s="3" customFormat="1" ht="14.25" customHeight="1">
      <c r="A150" s="243"/>
      <c r="B150" s="188"/>
      <c r="C150" s="189"/>
      <c r="D150" s="191"/>
      <c r="E150" s="191"/>
      <c r="F150" s="191"/>
      <c r="G150" s="191"/>
    </row>
    <row r="151" spans="1:7" s="3" customFormat="1" ht="14.25" customHeight="1">
      <c r="A151" s="197"/>
      <c r="B151" s="197" t="s">
        <v>36</v>
      </c>
      <c r="C151" s="198"/>
      <c r="D151" s="199"/>
      <c r="E151" s="199"/>
      <c r="F151" s="199"/>
      <c r="G151" s="199"/>
    </row>
    <row r="152" spans="1:7" s="3" customFormat="1" ht="14.25" customHeight="1">
      <c r="A152" s="197"/>
      <c r="B152" s="197" t="s">
        <v>39</v>
      </c>
      <c r="C152" s="198"/>
      <c r="D152" s="199"/>
      <c r="E152" s="199"/>
      <c r="F152" s="199"/>
      <c r="G152" s="199"/>
    </row>
    <row r="153" spans="1:7" s="3" customFormat="1" ht="14.25" customHeight="1" thickBot="1">
      <c r="A153" s="197"/>
      <c r="B153" s="200" t="s">
        <v>154</v>
      </c>
      <c r="C153" s="198"/>
      <c r="D153" s="199"/>
      <c r="E153" s="199"/>
      <c r="F153" s="199"/>
      <c r="G153" s="199"/>
    </row>
    <row r="154" spans="1:7" s="3" customFormat="1" ht="14.25" customHeight="1">
      <c r="A154" s="527" t="s">
        <v>22</v>
      </c>
      <c r="B154" s="494" t="s">
        <v>23</v>
      </c>
      <c r="C154" s="496" t="s">
        <v>24</v>
      </c>
      <c r="D154" s="498" t="s">
        <v>26</v>
      </c>
      <c r="E154" s="500" t="s">
        <v>25</v>
      </c>
      <c r="F154" s="501"/>
      <c r="G154" s="502"/>
    </row>
    <row r="155" spans="1:7" s="3" customFormat="1" ht="14.25" customHeight="1" thickBot="1">
      <c r="A155" s="528"/>
      <c r="B155" s="495"/>
      <c r="C155" s="497"/>
      <c r="D155" s="499"/>
      <c r="E155" s="170" t="s">
        <v>27</v>
      </c>
      <c r="F155" s="170" t="s">
        <v>28</v>
      </c>
      <c r="G155" s="171" t="s">
        <v>29</v>
      </c>
    </row>
    <row r="156" spans="1:7" s="3" customFormat="1" ht="14.25" customHeight="1" thickBot="1">
      <c r="A156" s="236">
        <v>1</v>
      </c>
      <c r="B156" s="237">
        <v>2</v>
      </c>
      <c r="C156" s="237">
        <v>3</v>
      </c>
      <c r="D156" s="238">
        <v>4</v>
      </c>
      <c r="E156" s="237">
        <v>5</v>
      </c>
      <c r="F156" s="237">
        <v>6</v>
      </c>
      <c r="G156" s="237">
        <v>7</v>
      </c>
    </row>
    <row r="157" spans="1:7" s="3" customFormat="1" ht="14.25" customHeight="1">
      <c r="A157" s="172"/>
      <c r="B157" s="173" t="s">
        <v>5</v>
      </c>
      <c r="C157" s="174"/>
      <c r="D157" s="175"/>
      <c r="E157" s="175"/>
      <c r="F157" s="175"/>
      <c r="G157" s="175"/>
    </row>
    <row r="158" spans="1:7" s="3" customFormat="1" ht="14.25" customHeight="1">
      <c r="A158" s="176"/>
      <c r="B158" s="177" t="s">
        <v>10</v>
      </c>
      <c r="C158" s="178"/>
      <c r="D158" s="180"/>
      <c r="E158" s="179"/>
      <c r="F158" s="179"/>
      <c r="G158" s="179"/>
    </row>
    <row r="159" spans="1:7" s="3" customFormat="1" ht="14.25" customHeight="1">
      <c r="A159" s="207" t="s">
        <v>332</v>
      </c>
      <c r="B159" s="208" t="s">
        <v>377</v>
      </c>
      <c r="C159" s="209">
        <v>50</v>
      </c>
      <c r="D159" s="210">
        <v>199</v>
      </c>
      <c r="E159" s="210">
        <v>3</v>
      </c>
      <c r="F159" s="210">
        <v>4.1</v>
      </c>
      <c r="G159" s="210">
        <v>22.2</v>
      </c>
    </row>
    <row r="160" spans="1:7" s="3" customFormat="1" ht="14.25" customHeight="1">
      <c r="A160" s="207" t="s">
        <v>443</v>
      </c>
      <c r="B160" s="422" t="s">
        <v>192</v>
      </c>
      <c r="C160" s="209">
        <v>150</v>
      </c>
      <c r="D160" s="210">
        <v>260.25</v>
      </c>
      <c r="E160" s="210">
        <v>16.2</v>
      </c>
      <c r="F160" s="210">
        <v>12</v>
      </c>
      <c r="G160" s="401">
        <v>18.7</v>
      </c>
    </row>
    <row r="161" spans="1:7" s="3" customFormat="1" ht="14.25" customHeight="1">
      <c r="A161" s="207" t="s">
        <v>178</v>
      </c>
      <c r="B161" s="422" t="s">
        <v>195</v>
      </c>
      <c r="C161" s="209">
        <v>25</v>
      </c>
      <c r="D161" s="210">
        <v>64</v>
      </c>
      <c r="E161" s="210">
        <v>0.8</v>
      </c>
      <c r="F161" s="210">
        <v>1.7</v>
      </c>
      <c r="G161" s="401">
        <v>11.2</v>
      </c>
    </row>
    <row r="162" spans="1:7" s="3" customFormat="1" ht="14.25" customHeight="1">
      <c r="A162" s="207" t="s">
        <v>178</v>
      </c>
      <c r="B162" s="208" t="s">
        <v>350</v>
      </c>
      <c r="C162" s="209">
        <v>150</v>
      </c>
      <c r="D162" s="210">
        <v>145.5</v>
      </c>
      <c r="E162" s="210">
        <v>2.9</v>
      </c>
      <c r="F162" s="210">
        <v>3.5</v>
      </c>
      <c r="G162" s="210">
        <v>13.4</v>
      </c>
    </row>
    <row r="163" spans="1:7" s="3" customFormat="1" ht="14.25" customHeight="1">
      <c r="A163" s="207" t="s">
        <v>193</v>
      </c>
      <c r="B163" s="208" t="s">
        <v>194</v>
      </c>
      <c r="C163" s="209">
        <v>200</v>
      </c>
      <c r="D163" s="210">
        <v>91.2</v>
      </c>
      <c r="E163" s="401">
        <v>3.8</v>
      </c>
      <c r="F163" s="401">
        <v>3.5</v>
      </c>
      <c r="G163" s="401">
        <v>11.1</v>
      </c>
    </row>
    <row r="164" spans="1:7" s="3" customFormat="1" ht="14.25" customHeight="1">
      <c r="A164" s="239"/>
      <c r="B164" s="239" t="s">
        <v>8</v>
      </c>
      <c r="C164" s="423">
        <f>SUM(C159:C163)</f>
        <v>575</v>
      </c>
      <c r="D164" s="424">
        <f>SUM(D159:D163)</f>
        <v>759.95</v>
      </c>
      <c r="E164" s="424">
        <f>SUM(E159:E163)</f>
        <v>26.7</v>
      </c>
      <c r="F164" s="424">
        <f>SUM(F159:F163)</f>
        <v>24.8</v>
      </c>
      <c r="G164" s="424">
        <f>SUM(G159:G163)</f>
        <v>76.6</v>
      </c>
    </row>
    <row r="165" spans="1:7" s="3" customFormat="1" ht="14.25" customHeight="1">
      <c r="A165" s="206"/>
      <c r="B165" s="192"/>
      <c r="C165" s="193"/>
      <c r="D165" s="194"/>
      <c r="E165" s="194"/>
      <c r="F165" s="194"/>
      <c r="G165" s="194"/>
    </row>
    <row r="166" spans="1:7" s="3" customFormat="1" ht="14.25" customHeight="1">
      <c r="A166" s="243"/>
      <c r="B166" s="188"/>
      <c r="C166" s="189"/>
      <c r="D166" s="191"/>
      <c r="E166" s="191"/>
      <c r="F166" s="191"/>
      <c r="G166" s="191"/>
    </row>
    <row r="167" spans="1:7" s="3" customFormat="1" ht="14.25" customHeight="1">
      <c r="A167" s="243"/>
      <c r="B167" s="188"/>
      <c r="C167" s="189"/>
      <c r="D167" s="191"/>
      <c r="E167" s="191"/>
      <c r="F167" s="191"/>
      <c r="G167" s="191"/>
    </row>
    <row r="168" spans="1:7" s="3" customFormat="1" ht="14.25" customHeight="1">
      <c r="A168" s="195"/>
      <c r="B168" s="177" t="s">
        <v>88</v>
      </c>
      <c r="C168" s="178"/>
      <c r="D168" s="182"/>
      <c r="E168" s="182"/>
      <c r="F168" s="182"/>
      <c r="G168" s="182"/>
    </row>
    <row r="169" spans="1:7" s="3" customFormat="1" ht="14.25" customHeight="1">
      <c r="A169" s="195" t="s">
        <v>448</v>
      </c>
      <c r="B169" s="181" t="s">
        <v>342</v>
      </c>
      <c r="C169" s="178">
        <v>100</v>
      </c>
      <c r="D169" s="182">
        <v>111.87</v>
      </c>
      <c r="E169" s="184">
        <v>1.25</v>
      </c>
      <c r="F169" s="182">
        <v>7.52</v>
      </c>
      <c r="G169" s="184">
        <v>6.75</v>
      </c>
    </row>
    <row r="170" spans="1:7" s="3" customFormat="1" ht="14.25" customHeight="1">
      <c r="A170" s="257" t="s">
        <v>348</v>
      </c>
      <c r="B170" s="181" t="s">
        <v>182</v>
      </c>
      <c r="C170" s="178"/>
      <c r="D170" s="182"/>
      <c r="E170" s="182"/>
      <c r="F170" s="182"/>
      <c r="G170" s="182"/>
    </row>
    <row r="171" spans="1:7" s="3" customFormat="1" ht="14.25" customHeight="1">
      <c r="A171" s="207" t="s">
        <v>107</v>
      </c>
      <c r="B171" s="208" t="s">
        <v>444</v>
      </c>
      <c r="C171" s="209">
        <v>213</v>
      </c>
      <c r="D171" s="210">
        <v>118.9</v>
      </c>
      <c r="E171" s="210">
        <v>5.7</v>
      </c>
      <c r="F171" s="210">
        <v>4.8</v>
      </c>
      <c r="G171" s="210">
        <v>13.2</v>
      </c>
    </row>
    <row r="172" spans="1:7" s="3" customFormat="1" ht="14.25" customHeight="1">
      <c r="A172" s="207"/>
      <c r="B172" s="208"/>
      <c r="C172" s="209"/>
      <c r="D172" s="210"/>
      <c r="E172" s="210"/>
      <c r="F172" s="210"/>
      <c r="G172" s="210"/>
    </row>
    <row r="173" spans="1:7" s="3" customFormat="1" ht="14.25" customHeight="1">
      <c r="A173" s="207" t="s">
        <v>445</v>
      </c>
      <c r="B173" s="208" t="s">
        <v>204</v>
      </c>
      <c r="C173" s="209">
        <v>90</v>
      </c>
      <c r="D173" s="210">
        <v>271.2</v>
      </c>
      <c r="E173" s="210">
        <v>16.4</v>
      </c>
      <c r="F173" s="210">
        <v>16.32</v>
      </c>
      <c r="G173" s="210">
        <v>14.64</v>
      </c>
    </row>
    <row r="174" spans="1:7" s="3" customFormat="1" ht="14.25" customHeight="1">
      <c r="A174" s="425" t="s">
        <v>329</v>
      </c>
      <c r="B174" s="183" t="s">
        <v>328</v>
      </c>
      <c r="C174" s="178" t="s">
        <v>360</v>
      </c>
      <c r="D174" s="210">
        <v>134.2</v>
      </c>
      <c r="E174" s="210">
        <v>2.8</v>
      </c>
      <c r="F174" s="210">
        <v>7.5</v>
      </c>
      <c r="G174" s="210">
        <v>13.6</v>
      </c>
    </row>
    <row r="175" spans="1:7" s="3" customFormat="1" ht="14.25" customHeight="1">
      <c r="A175" s="257" t="s">
        <v>446</v>
      </c>
      <c r="B175" s="181" t="s">
        <v>447</v>
      </c>
      <c r="C175" s="178">
        <v>200</v>
      </c>
      <c r="D175" s="182">
        <v>144.6</v>
      </c>
      <c r="E175" s="182">
        <v>0.1</v>
      </c>
      <c r="F175" s="182">
        <v>0.1</v>
      </c>
      <c r="G175" s="182">
        <v>27.9</v>
      </c>
    </row>
    <row r="176" spans="1:7" s="3" customFormat="1" ht="14.25" customHeight="1">
      <c r="A176" s="257" t="s">
        <v>178</v>
      </c>
      <c r="B176" s="181" t="s">
        <v>1</v>
      </c>
      <c r="C176" s="196">
        <v>30</v>
      </c>
      <c r="D176" s="182">
        <v>63</v>
      </c>
      <c r="E176" s="182">
        <v>1.8</v>
      </c>
      <c r="F176" s="182">
        <v>0.3</v>
      </c>
      <c r="G176" s="182">
        <v>12.9</v>
      </c>
    </row>
    <row r="177" spans="1:7" s="3" customFormat="1" ht="14.25" customHeight="1">
      <c r="A177" s="257" t="s">
        <v>178</v>
      </c>
      <c r="B177" s="257" t="s">
        <v>90</v>
      </c>
      <c r="C177" s="196">
        <v>30</v>
      </c>
      <c r="D177" s="182">
        <v>57</v>
      </c>
      <c r="E177" s="182">
        <v>1.8</v>
      </c>
      <c r="F177" s="182">
        <v>0.3</v>
      </c>
      <c r="G177" s="182">
        <v>11.4</v>
      </c>
    </row>
    <row r="178" spans="1:7" s="3" customFormat="1" ht="14.25" customHeight="1">
      <c r="A178" s="239"/>
      <c r="B178" s="186" t="s">
        <v>8</v>
      </c>
      <c r="C178" s="177">
        <f>SUM(C169:C177)</f>
        <v>663</v>
      </c>
      <c r="D178" s="187">
        <f>SUM(D169:D177)</f>
        <v>900.7700000000001</v>
      </c>
      <c r="E178" s="187">
        <f>SUM(E169:E177)</f>
        <v>29.85</v>
      </c>
      <c r="F178" s="187">
        <f>SUM(F169:F177)</f>
        <v>36.839999999999996</v>
      </c>
      <c r="G178" s="187">
        <f>SUM(G169:G177)</f>
        <v>100.39000000000001</v>
      </c>
    </row>
    <row r="179" spans="1:7" s="3" customFormat="1" ht="14.25" customHeight="1">
      <c r="A179" s="244"/>
      <c r="B179" s="241"/>
      <c r="C179" s="241"/>
      <c r="D179" s="241"/>
      <c r="E179" s="241"/>
      <c r="F179" s="241"/>
      <c r="G179" s="241"/>
    </row>
    <row r="180" spans="1:7" s="3" customFormat="1" ht="14.25" customHeight="1">
      <c r="A180" s="244"/>
      <c r="B180" s="241"/>
      <c r="C180" s="241"/>
      <c r="D180" s="241"/>
      <c r="E180" s="241"/>
      <c r="F180" s="241"/>
      <c r="G180" s="241"/>
    </row>
    <row r="181" spans="1:7" s="3" customFormat="1" ht="14.25" customHeight="1">
      <c r="A181" s="244"/>
      <c r="B181" s="241"/>
      <c r="C181" s="241"/>
      <c r="D181" s="241"/>
      <c r="E181" s="241"/>
      <c r="F181" s="241"/>
      <c r="G181" s="241"/>
    </row>
    <row r="182" spans="1:7" s="3" customFormat="1" ht="14.25" customHeight="1">
      <c r="A182" s="176"/>
      <c r="B182" s="177" t="s">
        <v>157</v>
      </c>
      <c r="C182" s="178"/>
      <c r="D182" s="180"/>
      <c r="E182" s="179"/>
      <c r="F182" s="179"/>
      <c r="G182" s="179"/>
    </row>
    <row r="183" spans="1:7" s="3" customFormat="1" ht="14.25" customHeight="1">
      <c r="A183" s="195" t="s">
        <v>181</v>
      </c>
      <c r="B183" s="181" t="s">
        <v>182</v>
      </c>
      <c r="C183" s="178">
        <v>100</v>
      </c>
      <c r="D183" s="182">
        <v>14.17</v>
      </c>
      <c r="E183" s="182">
        <v>0.8</v>
      </c>
      <c r="F183" s="182">
        <v>0</v>
      </c>
      <c r="G183" s="182">
        <v>3.8</v>
      </c>
    </row>
    <row r="184" spans="1:7" s="3" customFormat="1" ht="14.25" customHeight="1">
      <c r="A184" s="195" t="s">
        <v>169</v>
      </c>
      <c r="B184" s="181" t="s">
        <v>166</v>
      </c>
      <c r="C184" s="178" t="s">
        <v>155</v>
      </c>
      <c r="D184" s="182">
        <v>531.6</v>
      </c>
      <c r="E184" s="182">
        <v>22.8</v>
      </c>
      <c r="F184" s="182">
        <v>23.1</v>
      </c>
      <c r="G184" s="182">
        <v>57.9</v>
      </c>
    </row>
    <row r="185" spans="1:7" s="3" customFormat="1" ht="14.25" customHeight="1">
      <c r="A185" s="195" t="s">
        <v>201</v>
      </c>
      <c r="B185" s="183" t="s">
        <v>34</v>
      </c>
      <c r="C185" s="178" t="s">
        <v>7</v>
      </c>
      <c r="D185" s="182">
        <v>27.9</v>
      </c>
      <c r="E185" s="184">
        <v>0.3</v>
      </c>
      <c r="F185" s="182">
        <v>0</v>
      </c>
      <c r="G185" s="184">
        <v>6.7</v>
      </c>
    </row>
    <row r="186" spans="1:7" s="3" customFormat="1" ht="14.25" customHeight="1">
      <c r="A186" s="195" t="s">
        <v>178</v>
      </c>
      <c r="B186" s="195" t="s">
        <v>1</v>
      </c>
      <c r="C186" s="196">
        <v>30</v>
      </c>
      <c r="D186" s="182">
        <v>63</v>
      </c>
      <c r="E186" s="184">
        <v>1.8</v>
      </c>
      <c r="F186" s="182">
        <v>0.3</v>
      </c>
      <c r="G186" s="184">
        <v>12.9</v>
      </c>
    </row>
    <row r="187" spans="1:7" s="3" customFormat="1" ht="14.25" customHeight="1">
      <c r="A187" s="239"/>
      <c r="B187" s="186" t="s">
        <v>8</v>
      </c>
      <c r="C187" s="177">
        <v>637</v>
      </c>
      <c r="D187" s="187">
        <f>SUM(D183:D186)</f>
        <v>636.67</v>
      </c>
      <c r="E187" s="187">
        <f>SUM(E183:E186)</f>
        <v>25.700000000000003</v>
      </c>
      <c r="F187" s="187">
        <f>SUM(F183:F186)</f>
        <v>23.400000000000002</v>
      </c>
      <c r="G187" s="187">
        <f>SUM(G183:G186)</f>
        <v>81.3</v>
      </c>
    </row>
    <row r="188" spans="1:7" s="3" customFormat="1" ht="14.25" customHeight="1">
      <c r="A188" s="206"/>
      <c r="B188" s="192"/>
      <c r="C188" s="193"/>
      <c r="D188" s="194"/>
      <c r="E188" s="194"/>
      <c r="F188" s="194"/>
      <c r="G188" s="194"/>
    </row>
    <row r="189" spans="1:7" s="3" customFormat="1" ht="14.25" customHeight="1">
      <c r="A189" s="206"/>
      <c r="B189" s="192"/>
      <c r="C189" s="193"/>
      <c r="D189" s="194"/>
      <c r="E189" s="194"/>
      <c r="F189" s="194"/>
      <c r="G189" s="194"/>
    </row>
    <row r="190" spans="1:7" s="3" customFormat="1" ht="14.25" customHeight="1">
      <c r="A190" s="206"/>
      <c r="B190" s="192"/>
      <c r="C190" s="193"/>
      <c r="D190" s="201"/>
      <c r="E190" s="194"/>
      <c r="F190" s="194"/>
      <c r="G190" s="194"/>
    </row>
    <row r="191" spans="1:7" s="3" customFormat="1" ht="14.25" customHeight="1">
      <c r="A191" s="216"/>
      <c r="B191" s="188"/>
      <c r="C191" s="189"/>
      <c r="D191" s="190"/>
      <c r="E191" s="190"/>
      <c r="F191" s="190"/>
      <c r="G191" s="190"/>
    </row>
    <row r="192" spans="1:7" s="3" customFormat="1" ht="14.25" customHeight="1">
      <c r="A192" s="216"/>
      <c r="B192" s="188"/>
      <c r="C192" s="189"/>
      <c r="D192" s="191"/>
      <c r="E192" s="190"/>
      <c r="F192" s="190"/>
      <c r="G192" s="190"/>
    </row>
    <row r="193" spans="1:11" s="3" customFormat="1" ht="14.25" customHeight="1">
      <c r="A193" s="244"/>
      <c r="B193" s="241"/>
      <c r="C193" s="241"/>
      <c r="D193" s="241"/>
      <c r="E193" s="241"/>
      <c r="F193" s="241"/>
      <c r="G193" s="241"/>
      <c r="H193" s="46"/>
      <c r="I193" s="46"/>
      <c r="J193" s="46"/>
      <c r="K193" s="46"/>
    </row>
    <row r="194" spans="1:11" s="3" customFormat="1" ht="14.25" customHeight="1">
      <c r="A194" s="244"/>
      <c r="B194" s="241"/>
      <c r="C194" s="241"/>
      <c r="D194" s="241"/>
      <c r="E194" s="241"/>
      <c r="F194" s="241"/>
      <c r="G194" s="241"/>
      <c r="H194" s="101"/>
      <c r="I194" s="101"/>
      <c r="J194" s="101"/>
      <c r="K194" s="101"/>
    </row>
    <row r="195" spans="1:11" s="3" customFormat="1" ht="14.25" customHeight="1">
      <c r="A195" s="244"/>
      <c r="B195" s="241"/>
      <c r="C195" s="241"/>
      <c r="D195" s="241"/>
      <c r="E195" s="241"/>
      <c r="F195" s="241"/>
      <c r="G195" s="241"/>
      <c r="H195" s="46"/>
      <c r="I195" s="46"/>
      <c r="J195" s="46"/>
      <c r="K195" s="46"/>
    </row>
    <row r="196" spans="1:11" s="3" customFormat="1" ht="14.25" customHeight="1">
      <c r="A196" s="244"/>
      <c r="B196" s="241"/>
      <c r="C196" s="241"/>
      <c r="D196" s="241"/>
      <c r="E196" s="241"/>
      <c r="F196" s="241"/>
      <c r="G196" s="241"/>
      <c r="H196" s="15"/>
      <c r="I196" s="15"/>
      <c r="J196" s="15"/>
      <c r="K196" s="15"/>
    </row>
    <row r="197" spans="1:11" s="3" customFormat="1" ht="14.25" customHeight="1">
      <c r="A197" s="244"/>
      <c r="B197" s="241"/>
      <c r="C197" s="241"/>
      <c r="D197" s="241"/>
      <c r="E197" s="241"/>
      <c r="F197" s="241"/>
      <c r="G197" s="241"/>
      <c r="H197" s="46"/>
      <c r="I197" s="46"/>
      <c r="J197" s="46"/>
      <c r="K197" s="46"/>
    </row>
    <row r="198" spans="1:11" s="3" customFormat="1" ht="14.25" customHeight="1">
      <c r="A198" s="244"/>
      <c r="B198" s="241"/>
      <c r="C198" s="241"/>
      <c r="D198" s="241"/>
      <c r="E198" s="241"/>
      <c r="F198" s="241"/>
      <c r="G198" s="241"/>
      <c r="H198" s="46"/>
      <c r="I198" s="46"/>
      <c r="J198" s="46"/>
      <c r="K198" s="46"/>
    </row>
    <row r="199" spans="1:11" s="3" customFormat="1" ht="14.25" customHeight="1">
      <c r="A199" s="244"/>
      <c r="B199" s="241"/>
      <c r="C199" s="241"/>
      <c r="D199" s="241"/>
      <c r="E199" s="241"/>
      <c r="F199" s="241"/>
      <c r="G199" s="241"/>
      <c r="H199" s="46"/>
      <c r="I199" s="46"/>
      <c r="J199" s="46"/>
      <c r="K199" s="46"/>
    </row>
    <row r="200" spans="1:11" s="3" customFormat="1" ht="14.25" customHeight="1">
      <c r="A200" s="244"/>
      <c r="B200" s="241"/>
      <c r="C200" s="241"/>
      <c r="D200" s="241"/>
      <c r="E200" s="241"/>
      <c r="F200" s="241"/>
      <c r="G200" s="241"/>
      <c r="H200" s="46"/>
      <c r="I200" s="46"/>
      <c r="J200" s="46"/>
      <c r="K200" s="46"/>
    </row>
    <row r="201" spans="1:7" s="3" customFormat="1" ht="14.25" customHeight="1">
      <c r="A201" s="197"/>
      <c r="B201" s="197" t="s">
        <v>36</v>
      </c>
      <c r="C201" s="198"/>
      <c r="D201" s="191"/>
      <c r="E201" s="191"/>
      <c r="F201" s="205"/>
      <c r="G201" s="205"/>
    </row>
    <row r="202" spans="1:11" s="46" customFormat="1" ht="14.25" customHeight="1">
      <c r="A202" s="197"/>
      <c r="B202" s="197" t="s">
        <v>41</v>
      </c>
      <c r="C202" s="198"/>
      <c r="D202" s="199"/>
      <c r="E202" s="199"/>
      <c r="F202" s="199"/>
      <c r="G202" s="199"/>
      <c r="H202" s="3"/>
      <c r="I202" s="3"/>
      <c r="J202" s="3"/>
      <c r="K202" s="3"/>
    </row>
    <row r="203" spans="1:11" s="101" customFormat="1" ht="14.25" customHeight="1" thickBot="1">
      <c r="A203" s="197"/>
      <c r="B203" s="200" t="s">
        <v>154</v>
      </c>
      <c r="C203" s="198"/>
      <c r="D203" s="199"/>
      <c r="E203" s="199"/>
      <c r="F203" s="199"/>
      <c r="G203" s="199"/>
      <c r="H203" s="46"/>
      <c r="I203" s="46"/>
      <c r="J203" s="46"/>
      <c r="K203" s="46"/>
    </row>
    <row r="204" spans="1:7" s="46" customFormat="1" ht="14.25" customHeight="1">
      <c r="A204" s="527" t="s">
        <v>22</v>
      </c>
      <c r="B204" s="494" t="s">
        <v>23</v>
      </c>
      <c r="C204" s="496" t="s">
        <v>24</v>
      </c>
      <c r="D204" s="498" t="s">
        <v>26</v>
      </c>
      <c r="E204" s="500" t="s">
        <v>25</v>
      </c>
      <c r="F204" s="501"/>
      <c r="G204" s="502"/>
    </row>
    <row r="205" spans="1:11" s="15" customFormat="1" ht="14.25" customHeight="1" thickBot="1">
      <c r="A205" s="528"/>
      <c r="B205" s="495"/>
      <c r="C205" s="497"/>
      <c r="D205" s="499"/>
      <c r="E205" s="170" t="s">
        <v>27</v>
      </c>
      <c r="F205" s="170" t="s">
        <v>28</v>
      </c>
      <c r="G205" s="171" t="s">
        <v>29</v>
      </c>
      <c r="H205" s="46"/>
      <c r="I205" s="46"/>
      <c r="J205" s="46"/>
      <c r="K205" s="46"/>
    </row>
    <row r="206" spans="1:7" s="46" customFormat="1" ht="14.25" customHeight="1" thickBot="1">
      <c r="A206" s="236">
        <v>1</v>
      </c>
      <c r="B206" s="237">
        <v>2</v>
      </c>
      <c r="C206" s="237">
        <v>3</v>
      </c>
      <c r="D206" s="238">
        <v>4</v>
      </c>
      <c r="E206" s="237">
        <v>5</v>
      </c>
      <c r="F206" s="237">
        <v>6</v>
      </c>
      <c r="G206" s="237">
        <v>7</v>
      </c>
    </row>
    <row r="207" spans="1:7" s="46" customFormat="1" ht="14.25" customHeight="1">
      <c r="A207" s="172"/>
      <c r="B207" s="173" t="s">
        <v>42</v>
      </c>
      <c r="C207" s="174"/>
      <c r="D207" s="175"/>
      <c r="E207" s="175"/>
      <c r="F207" s="175"/>
      <c r="G207" s="175"/>
    </row>
    <row r="208" spans="1:7" s="46" customFormat="1" ht="14.25" customHeight="1">
      <c r="A208" s="176"/>
      <c r="B208" s="177" t="s">
        <v>10</v>
      </c>
      <c r="C208" s="178"/>
      <c r="D208" s="180"/>
      <c r="E208" s="179"/>
      <c r="F208" s="179"/>
      <c r="G208" s="179"/>
    </row>
    <row r="209" spans="1:7" s="46" customFormat="1" ht="14.25" customHeight="1">
      <c r="A209" s="195" t="s">
        <v>196</v>
      </c>
      <c r="B209" s="204" t="s">
        <v>197</v>
      </c>
      <c r="C209" s="178">
        <v>100</v>
      </c>
      <c r="D209" s="182">
        <v>21.6</v>
      </c>
      <c r="E209" s="184">
        <v>1.2</v>
      </c>
      <c r="F209" s="182">
        <v>0.16</v>
      </c>
      <c r="G209" s="184">
        <v>3.8</v>
      </c>
    </row>
    <row r="210" spans="1:11" s="3" customFormat="1" ht="14.25" customHeight="1">
      <c r="A210" s="425" t="s">
        <v>330</v>
      </c>
      <c r="B210" s="195" t="s">
        <v>331</v>
      </c>
      <c r="C210" s="196" t="s">
        <v>365</v>
      </c>
      <c r="D210" s="210">
        <v>208.8</v>
      </c>
      <c r="E210" s="210">
        <v>18.8</v>
      </c>
      <c r="F210" s="402">
        <v>14.7</v>
      </c>
      <c r="G210" s="402">
        <v>3.6</v>
      </c>
      <c r="H210" s="46"/>
      <c r="I210" s="46"/>
      <c r="J210" s="46"/>
      <c r="K210" s="46"/>
    </row>
    <row r="211" spans="1:11" s="3" customFormat="1" ht="14.25" customHeight="1">
      <c r="A211" s="195" t="s">
        <v>334</v>
      </c>
      <c r="B211" s="183" t="s">
        <v>55</v>
      </c>
      <c r="C211" s="178">
        <v>200</v>
      </c>
      <c r="D211" s="182">
        <v>109.35</v>
      </c>
      <c r="E211" s="184">
        <v>4.13</v>
      </c>
      <c r="F211" s="184">
        <v>8</v>
      </c>
      <c r="G211" s="184">
        <v>26.26</v>
      </c>
      <c r="H211" s="46"/>
      <c r="I211" s="46"/>
      <c r="J211" s="46"/>
      <c r="K211" s="46"/>
    </row>
    <row r="212" spans="1:7" s="46" customFormat="1" ht="14.25" customHeight="1">
      <c r="A212" s="195" t="s">
        <v>184</v>
      </c>
      <c r="B212" s="183" t="s">
        <v>44</v>
      </c>
      <c r="C212" s="178">
        <v>200</v>
      </c>
      <c r="D212" s="182">
        <v>26.8</v>
      </c>
      <c r="E212" s="184">
        <v>0.2</v>
      </c>
      <c r="F212" s="184">
        <v>0</v>
      </c>
      <c r="G212" s="182">
        <v>6.5</v>
      </c>
    </row>
    <row r="213" spans="1:7" s="46" customFormat="1" ht="14.25" customHeight="1">
      <c r="A213" s="195" t="s">
        <v>178</v>
      </c>
      <c r="B213" s="195" t="s">
        <v>1</v>
      </c>
      <c r="C213" s="196">
        <v>30</v>
      </c>
      <c r="D213" s="182">
        <v>63</v>
      </c>
      <c r="E213" s="184">
        <v>1.8</v>
      </c>
      <c r="F213" s="182">
        <v>0.3</v>
      </c>
      <c r="G213" s="184">
        <v>12.9</v>
      </c>
    </row>
    <row r="214" spans="1:7" s="46" customFormat="1" ht="14.25" customHeight="1">
      <c r="A214" s="195"/>
      <c r="B214" s="186" t="s">
        <v>8</v>
      </c>
      <c r="C214" s="177">
        <v>630</v>
      </c>
      <c r="D214" s="187">
        <f>SUM(D209:D213)</f>
        <v>429.55</v>
      </c>
      <c r="E214" s="187">
        <f>SUM(E209:E213)</f>
        <v>26.13</v>
      </c>
      <c r="F214" s="187">
        <f>SUM(F209:F213)</f>
        <v>23.16</v>
      </c>
      <c r="G214" s="187">
        <f>SUM(G209:G213)</f>
        <v>53.06</v>
      </c>
    </row>
    <row r="215" spans="1:7" s="46" customFormat="1" ht="14.25" customHeight="1">
      <c r="A215" s="206"/>
      <c r="B215" s="192"/>
      <c r="C215" s="193"/>
      <c r="D215" s="201"/>
      <c r="E215" s="194"/>
      <c r="F215" s="194"/>
      <c r="G215" s="194"/>
    </row>
    <row r="216" spans="1:7" s="46" customFormat="1" ht="14.25" customHeight="1">
      <c r="A216" s="206"/>
      <c r="B216" s="192"/>
      <c r="C216" s="193"/>
      <c r="D216" s="201"/>
      <c r="E216" s="194"/>
      <c r="F216" s="194"/>
      <c r="G216" s="194"/>
    </row>
    <row r="217" spans="1:7" s="46" customFormat="1" ht="14.25" customHeight="1">
      <c r="A217" s="206"/>
      <c r="B217" s="192"/>
      <c r="C217" s="193"/>
      <c r="D217" s="201"/>
      <c r="E217" s="194"/>
      <c r="F217" s="194"/>
      <c r="G217" s="194"/>
    </row>
    <row r="218" spans="1:7" s="46" customFormat="1" ht="14.25" customHeight="1">
      <c r="A218" s="176"/>
      <c r="B218" s="177" t="s">
        <v>88</v>
      </c>
      <c r="C218" s="178"/>
      <c r="D218" s="180"/>
      <c r="E218" s="179"/>
      <c r="F218" s="179"/>
      <c r="G218" s="179"/>
    </row>
    <row r="219" spans="1:7" s="46" customFormat="1" ht="14.25" customHeight="1">
      <c r="A219" s="195" t="s">
        <v>259</v>
      </c>
      <c r="B219" s="181" t="s">
        <v>258</v>
      </c>
      <c r="C219" s="178">
        <v>100</v>
      </c>
      <c r="D219" s="182">
        <v>47</v>
      </c>
      <c r="E219" s="185">
        <v>0.4</v>
      </c>
      <c r="F219" s="182">
        <v>0.3</v>
      </c>
      <c r="G219" s="185">
        <v>10.3</v>
      </c>
    </row>
    <row r="220" spans="1:7" s="46" customFormat="1" ht="14.25" customHeight="1">
      <c r="A220" s="207" t="s">
        <v>106</v>
      </c>
      <c r="B220" s="208" t="s">
        <v>105</v>
      </c>
      <c r="C220" s="209">
        <v>60</v>
      </c>
      <c r="D220" s="210">
        <v>59.1</v>
      </c>
      <c r="E220" s="210">
        <v>0.848</v>
      </c>
      <c r="F220" s="210">
        <v>5</v>
      </c>
      <c r="G220" s="210">
        <v>2.576</v>
      </c>
    </row>
    <row r="221" spans="1:7" s="46" customFormat="1" ht="14.25" customHeight="1">
      <c r="A221" s="257" t="s">
        <v>100</v>
      </c>
      <c r="B221" s="202" t="s">
        <v>255</v>
      </c>
      <c r="C221" s="178">
        <v>213</v>
      </c>
      <c r="D221" s="182">
        <v>71.8</v>
      </c>
      <c r="E221" s="182">
        <v>1.4</v>
      </c>
      <c r="F221" s="182">
        <v>3.96</v>
      </c>
      <c r="G221" s="182">
        <v>6.3</v>
      </c>
    </row>
    <row r="222" spans="1:7" s="46" customFormat="1" ht="14.25" customHeight="1">
      <c r="A222" s="195"/>
      <c r="B222" s="183" t="s">
        <v>260</v>
      </c>
      <c r="C222" s="178"/>
      <c r="D222" s="182"/>
      <c r="E222" s="182"/>
      <c r="F222" s="182"/>
      <c r="G222" s="184"/>
    </row>
    <row r="223" spans="1:7" s="46" customFormat="1" ht="14.25" customHeight="1">
      <c r="A223" s="195" t="s">
        <v>97</v>
      </c>
      <c r="B223" s="183" t="s">
        <v>96</v>
      </c>
      <c r="C223" s="178">
        <v>180</v>
      </c>
      <c r="D223" s="182">
        <v>242.4</v>
      </c>
      <c r="E223" s="182">
        <v>6.36</v>
      </c>
      <c r="F223" s="182">
        <v>6.6</v>
      </c>
      <c r="G223" s="182">
        <v>39.24</v>
      </c>
    </row>
    <row r="224" spans="1:7" s="46" customFormat="1" ht="14.25" customHeight="1">
      <c r="A224" s="195" t="s">
        <v>262</v>
      </c>
      <c r="B224" s="202" t="s">
        <v>344</v>
      </c>
      <c r="C224" s="178" t="s">
        <v>365</v>
      </c>
      <c r="D224" s="182">
        <v>197.5</v>
      </c>
      <c r="E224" s="182">
        <v>10.6</v>
      </c>
      <c r="F224" s="182">
        <v>12.2</v>
      </c>
      <c r="G224" s="182">
        <v>8.33</v>
      </c>
    </row>
    <row r="225" spans="1:7" s="46" customFormat="1" ht="14.25" customHeight="1">
      <c r="A225" s="207" t="s">
        <v>450</v>
      </c>
      <c r="B225" s="208" t="s">
        <v>451</v>
      </c>
      <c r="C225" s="209">
        <v>200</v>
      </c>
      <c r="D225" s="210">
        <v>141.2</v>
      </c>
      <c r="E225" s="210">
        <v>0.4</v>
      </c>
      <c r="F225" s="210">
        <v>0.1</v>
      </c>
      <c r="G225" s="210">
        <v>34</v>
      </c>
    </row>
    <row r="226" spans="1:7" s="46" customFormat="1" ht="14.25" customHeight="1">
      <c r="A226" s="195" t="s">
        <v>178</v>
      </c>
      <c r="B226" s="183" t="s">
        <v>89</v>
      </c>
      <c r="C226" s="178">
        <v>30</v>
      </c>
      <c r="D226" s="182">
        <v>63</v>
      </c>
      <c r="E226" s="184">
        <v>1.8</v>
      </c>
      <c r="F226" s="182">
        <v>0.3</v>
      </c>
      <c r="G226" s="184">
        <v>12.9</v>
      </c>
    </row>
    <row r="227" spans="1:7" s="46" customFormat="1" ht="14.25" customHeight="1">
      <c r="A227" s="195" t="s">
        <v>178</v>
      </c>
      <c r="B227" s="195" t="s">
        <v>90</v>
      </c>
      <c r="C227" s="196">
        <v>30</v>
      </c>
      <c r="D227" s="185">
        <v>57</v>
      </c>
      <c r="E227" s="185">
        <v>1.8</v>
      </c>
      <c r="F227" s="185">
        <v>0.3</v>
      </c>
      <c r="G227" s="185">
        <v>11.4</v>
      </c>
    </row>
    <row r="228" spans="1:7" s="46" customFormat="1" ht="14.25" customHeight="1">
      <c r="A228" s="239"/>
      <c r="B228" s="186" t="s">
        <v>8</v>
      </c>
      <c r="C228" s="177">
        <f>SUM(C219:C227)</f>
        <v>813</v>
      </c>
      <c r="D228" s="187">
        <f>SUM(D219:D227)</f>
        <v>879</v>
      </c>
      <c r="E228" s="187">
        <f>SUM(E219:E227)</f>
        <v>23.607999999999997</v>
      </c>
      <c r="F228" s="187">
        <f>SUM(F219:F227)</f>
        <v>28.76</v>
      </c>
      <c r="G228" s="187">
        <f>SUM(G219:G227)</f>
        <v>125.04600000000002</v>
      </c>
    </row>
    <row r="229" spans="1:7" s="46" customFormat="1" ht="14.25" customHeight="1">
      <c r="A229" s="245"/>
      <c r="B229" s="201"/>
      <c r="C229" s="201"/>
      <c r="D229" s="241"/>
      <c r="E229" s="241"/>
      <c r="F229" s="241"/>
      <c r="G229" s="241"/>
    </row>
    <row r="230" spans="1:7" s="46" customFormat="1" ht="14.25" customHeight="1">
      <c r="A230" s="246"/>
      <c r="B230" s="229"/>
      <c r="C230" s="229"/>
      <c r="D230" s="229"/>
      <c r="E230" s="229"/>
      <c r="F230" s="229"/>
      <c r="G230" s="229"/>
    </row>
    <row r="231" spans="1:7" s="46" customFormat="1" ht="14.25" customHeight="1">
      <c r="A231" s="246"/>
      <c r="B231" s="229"/>
      <c r="C231" s="229"/>
      <c r="D231" s="229"/>
      <c r="E231" s="229"/>
      <c r="F231" s="229"/>
      <c r="G231" s="229"/>
    </row>
    <row r="232" spans="1:7" s="46" customFormat="1" ht="14.25" customHeight="1">
      <c r="A232" s="246"/>
      <c r="B232" s="229"/>
      <c r="C232" s="229"/>
      <c r="D232" s="229"/>
      <c r="E232" s="229"/>
      <c r="F232" s="229"/>
      <c r="G232" s="229"/>
    </row>
    <row r="233" spans="1:7" s="46" customFormat="1" ht="14.25" customHeight="1">
      <c r="A233" s="176"/>
      <c r="B233" s="177" t="s">
        <v>157</v>
      </c>
      <c r="C233" s="178"/>
      <c r="D233" s="180"/>
      <c r="E233" s="179"/>
      <c r="F233" s="179"/>
      <c r="G233" s="179"/>
    </row>
    <row r="234" spans="1:7" s="46" customFormat="1" ht="14.25" customHeight="1">
      <c r="A234" s="195" t="s">
        <v>332</v>
      </c>
      <c r="B234" s="181" t="s">
        <v>408</v>
      </c>
      <c r="C234" s="178">
        <v>75</v>
      </c>
      <c r="D234" s="182">
        <v>330</v>
      </c>
      <c r="E234" s="182">
        <v>4.5</v>
      </c>
      <c r="F234" s="182">
        <v>15</v>
      </c>
      <c r="G234" s="182">
        <v>43.5</v>
      </c>
    </row>
    <row r="235" spans="1:7" s="46" customFormat="1" ht="14.25" customHeight="1">
      <c r="A235" s="195" t="s">
        <v>20</v>
      </c>
      <c r="B235" s="183" t="s">
        <v>16</v>
      </c>
      <c r="C235" s="178" t="s">
        <v>156</v>
      </c>
      <c r="D235" s="182">
        <v>264.53</v>
      </c>
      <c r="E235" s="184">
        <v>5.6</v>
      </c>
      <c r="F235" s="182">
        <v>9.7</v>
      </c>
      <c r="G235" s="185">
        <v>38.53</v>
      </c>
    </row>
    <row r="236" spans="1:7" s="46" customFormat="1" ht="14.25" customHeight="1">
      <c r="A236" s="195" t="s">
        <v>174</v>
      </c>
      <c r="B236" s="183" t="s">
        <v>175</v>
      </c>
      <c r="C236" s="178">
        <v>35</v>
      </c>
      <c r="D236" s="182">
        <v>125.41</v>
      </c>
      <c r="E236" s="182">
        <v>8.17</v>
      </c>
      <c r="F236" s="182">
        <v>10.26</v>
      </c>
      <c r="G236" s="182">
        <v>0</v>
      </c>
    </row>
    <row r="237" spans="1:7" s="46" customFormat="1" ht="14.25" customHeight="1">
      <c r="A237" s="195" t="s">
        <v>177</v>
      </c>
      <c r="B237" s="183" t="s">
        <v>176</v>
      </c>
      <c r="C237" s="178" t="s">
        <v>7</v>
      </c>
      <c r="D237" s="182">
        <v>27.9</v>
      </c>
      <c r="E237" s="184">
        <v>0.3</v>
      </c>
      <c r="F237" s="184">
        <v>0</v>
      </c>
      <c r="G237" s="184">
        <v>6.7</v>
      </c>
    </row>
    <row r="238" spans="1:7" s="46" customFormat="1" ht="14.25" customHeight="1">
      <c r="A238" s="195" t="s">
        <v>178</v>
      </c>
      <c r="B238" s="183" t="s">
        <v>1</v>
      </c>
      <c r="C238" s="178">
        <v>30</v>
      </c>
      <c r="D238" s="182">
        <v>63</v>
      </c>
      <c r="E238" s="184">
        <v>1.8</v>
      </c>
      <c r="F238" s="182">
        <v>0.3</v>
      </c>
      <c r="G238" s="184">
        <v>12.9</v>
      </c>
    </row>
    <row r="239" spans="1:7" s="46" customFormat="1" ht="14.25" customHeight="1">
      <c r="A239" s="239"/>
      <c r="B239" s="186" t="s">
        <v>8</v>
      </c>
      <c r="C239" s="177">
        <v>532</v>
      </c>
      <c r="D239" s="187">
        <f>SUM(D234:D238)</f>
        <v>810.8399999999999</v>
      </c>
      <c r="E239" s="187">
        <f>SUM(E234:E238)</f>
        <v>20.37</v>
      </c>
      <c r="F239" s="187">
        <f>SUM(F234:F238)</f>
        <v>35.26</v>
      </c>
      <c r="G239" s="187">
        <f>SUM(G234:G238)</f>
        <v>101.63000000000001</v>
      </c>
    </row>
    <row r="240" spans="1:7" s="46" customFormat="1" ht="14.25" customHeight="1">
      <c r="A240" s="206"/>
      <c r="B240" s="192"/>
      <c r="C240" s="193"/>
      <c r="D240" s="194"/>
      <c r="E240" s="193"/>
      <c r="F240" s="192"/>
      <c r="G240" s="193"/>
    </row>
    <row r="241" spans="1:7" s="46" customFormat="1" ht="14.25" customHeight="1">
      <c r="A241" s="206"/>
      <c r="B241" s="192"/>
      <c r="C241" s="193"/>
      <c r="D241" s="201"/>
      <c r="E241" s="194"/>
      <c r="F241" s="194"/>
      <c r="G241" s="194"/>
    </row>
    <row r="242" spans="1:7" s="46" customFormat="1" ht="14.25" customHeight="1">
      <c r="A242" s="206"/>
      <c r="B242" s="192"/>
      <c r="C242" s="193"/>
      <c r="D242" s="201"/>
      <c r="E242" s="194"/>
      <c r="F242" s="194"/>
      <c r="G242" s="194"/>
    </row>
    <row r="243" spans="1:7" s="46" customFormat="1" ht="14.25" customHeight="1">
      <c r="A243" s="206"/>
      <c r="B243" s="192"/>
      <c r="C243" s="193"/>
      <c r="D243" s="201"/>
      <c r="E243" s="194"/>
      <c r="F243" s="194"/>
      <c r="G243" s="194"/>
    </row>
    <row r="244" spans="1:7" s="46" customFormat="1" ht="14.25" customHeight="1">
      <c r="A244" s="206"/>
      <c r="B244" s="192"/>
      <c r="C244" s="193"/>
      <c r="D244" s="201"/>
      <c r="E244" s="194"/>
      <c r="F244" s="194"/>
      <c r="G244" s="194"/>
    </row>
    <row r="245" spans="1:7" s="46" customFormat="1" ht="14.25" customHeight="1">
      <c r="A245" s="206"/>
      <c r="B245" s="192"/>
      <c r="C245" s="193"/>
      <c r="D245" s="201"/>
      <c r="E245" s="194"/>
      <c r="F245" s="194"/>
      <c r="G245" s="194"/>
    </row>
    <row r="246" spans="1:7" s="46" customFormat="1" ht="14.25" customHeight="1">
      <c r="A246" s="206"/>
      <c r="B246" s="192"/>
      <c r="C246" s="193"/>
      <c r="D246" s="201"/>
      <c r="E246" s="194"/>
      <c r="F246" s="194"/>
      <c r="G246" s="194"/>
    </row>
    <row r="247" spans="1:7" s="46" customFormat="1" ht="14.25" customHeight="1">
      <c r="A247" s="206"/>
      <c r="B247" s="192"/>
      <c r="C247" s="193"/>
      <c r="D247" s="201"/>
      <c r="E247" s="194"/>
      <c r="F247" s="194"/>
      <c r="G247" s="194"/>
    </row>
    <row r="248" spans="1:7" s="46" customFormat="1" ht="14.25" customHeight="1">
      <c r="A248" s="206"/>
      <c r="B248" s="192"/>
      <c r="C248" s="193"/>
      <c r="D248" s="201"/>
      <c r="E248" s="194"/>
      <c r="F248" s="194"/>
      <c r="G248" s="194"/>
    </row>
    <row r="249" spans="1:7" s="46" customFormat="1" ht="14.25" customHeight="1">
      <c r="A249" s="206"/>
      <c r="B249" s="192"/>
      <c r="C249" s="193"/>
      <c r="D249" s="201"/>
      <c r="E249" s="194"/>
      <c r="F249" s="194"/>
      <c r="G249" s="194"/>
    </row>
    <row r="250" spans="1:7" s="46" customFormat="1" ht="14.25" customHeight="1">
      <c r="A250" s="206"/>
      <c r="B250" s="192"/>
      <c r="C250" s="193"/>
      <c r="D250" s="201"/>
      <c r="E250" s="194"/>
      <c r="F250" s="194"/>
      <c r="G250" s="194"/>
    </row>
    <row r="251" spans="1:7" s="46" customFormat="1" ht="14.25" customHeight="1">
      <c r="A251" s="197"/>
      <c r="B251" s="197" t="s">
        <v>49</v>
      </c>
      <c r="C251" s="198"/>
      <c r="D251" s="199"/>
      <c r="E251" s="199"/>
      <c r="F251" s="199"/>
      <c r="G251" s="199"/>
    </row>
    <row r="252" spans="1:7" s="46" customFormat="1" ht="14.25" customHeight="1">
      <c r="A252" s="197"/>
      <c r="B252" s="197" t="s">
        <v>45</v>
      </c>
      <c r="C252" s="198"/>
      <c r="D252" s="199"/>
      <c r="E252" s="199"/>
      <c r="F252" s="199"/>
      <c r="G252" s="199"/>
    </row>
    <row r="253" spans="1:11" s="46" customFormat="1" ht="14.25" customHeight="1" thickBot="1">
      <c r="A253" s="197"/>
      <c r="B253" s="200" t="s">
        <v>154</v>
      </c>
      <c r="C253" s="198"/>
      <c r="D253" s="199"/>
      <c r="E253" s="199"/>
      <c r="F253" s="199"/>
      <c r="G253" s="199"/>
      <c r="H253" s="15"/>
      <c r="I253" s="15"/>
      <c r="J253" s="15"/>
      <c r="K253" s="15"/>
    </row>
    <row r="254" spans="1:11" s="46" customFormat="1" ht="14.25" customHeight="1">
      <c r="A254" s="527" t="s">
        <v>22</v>
      </c>
      <c r="B254" s="494" t="s">
        <v>23</v>
      </c>
      <c r="C254" s="496" t="s">
        <v>24</v>
      </c>
      <c r="D254" s="498" t="s">
        <v>26</v>
      </c>
      <c r="E254" s="500" t="s">
        <v>25</v>
      </c>
      <c r="F254" s="501"/>
      <c r="G254" s="502"/>
      <c r="H254" s="15"/>
      <c r="I254" s="15"/>
      <c r="J254" s="15"/>
      <c r="K254" s="15"/>
    </row>
    <row r="255" spans="1:11" s="46" customFormat="1" ht="14.25" customHeight="1" thickBot="1">
      <c r="A255" s="528"/>
      <c r="B255" s="495"/>
      <c r="C255" s="497"/>
      <c r="D255" s="499"/>
      <c r="E255" s="170" t="s">
        <v>27</v>
      </c>
      <c r="F255" s="170" t="s">
        <v>28</v>
      </c>
      <c r="G255" s="171" t="s">
        <v>29</v>
      </c>
      <c r="H255" s="15"/>
      <c r="I255" s="15"/>
      <c r="J255" s="15"/>
      <c r="K255" s="15"/>
    </row>
    <row r="256" spans="1:11" s="46" customFormat="1" ht="14.25" customHeight="1" thickBot="1">
      <c r="A256" s="236">
        <v>1</v>
      </c>
      <c r="B256" s="237">
        <v>2</v>
      </c>
      <c r="C256" s="237">
        <v>3</v>
      </c>
      <c r="D256" s="238">
        <v>4</v>
      </c>
      <c r="E256" s="237">
        <v>5</v>
      </c>
      <c r="F256" s="237">
        <v>6</v>
      </c>
      <c r="G256" s="237">
        <v>7</v>
      </c>
      <c r="H256" s="15"/>
      <c r="I256" s="15"/>
      <c r="J256" s="15"/>
      <c r="K256" s="15"/>
    </row>
    <row r="257" spans="1:11" s="46" customFormat="1" ht="14.25" customHeight="1">
      <c r="A257" s="172"/>
      <c r="B257" s="173" t="s">
        <v>46</v>
      </c>
      <c r="C257" s="174"/>
      <c r="D257" s="175"/>
      <c r="E257" s="175"/>
      <c r="F257" s="175"/>
      <c r="G257" s="175"/>
      <c r="H257" s="15"/>
      <c r="I257" s="15"/>
      <c r="J257" s="15"/>
      <c r="K257" s="15"/>
    </row>
    <row r="258" spans="1:11" s="46" customFormat="1" ht="14.25" customHeight="1">
      <c r="A258" s="176"/>
      <c r="B258" s="177" t="s">
        <v>10</v>
      </c>
      <c r="C258" s="178"/>
      <c r="D258" s="180"/>
      <c r="E258" s="179"/>
      <c r="F258" s="179"/>
      <c r="G258" s="179"/>
      <c r="H258" s="15"/>
      <c r="I258" s="15"/>
      <c r="J258" s="15"/>
      <c r="K258" s="15"/>
    </row>
    <row r="259" spans="1:11" s="3" customFormat="1" ht="14.25" customHeight="1">
      <c r="A259" s="195" t="s">
        <v>198</v>
      </c>
      <c r="B259" s="181" t="s">
        <v>158</v>
      </c>
      <c r="C259" s="178"/>
      <c r="D259" s="182"/>
      <c r="E259" s="182"/>
      <c r="F259" s="182"/>
      <c r="G259" s="182"/>
      <c r="H259" s="15"/>
      <c r="I259" s="15"/>
      <c r="J259" s="15"/>
      <c r="K259" s="15"/>
    </row>
    <row r="260" spans="1:11" s="46" customFormat="1" ht="14.25" customHeight="1">
      <c r="A260" s="195" t="s">
        <v>457</v>
      </c>
      <c r="B260" s="203" t="s">
        <v>270</v>
      </c>
      <c r="C260" s="178">
        <v>75</v>
      </c>
      <c r="D260" s="182">
        <v>25.6</v>
      </c>
      <c r="E260" s="184">
        <v>1.3</v>
      </c>
      <c r="F260" s="182">
        <v>0.16</v>
      </c>
      <c r="G260" s="184">
        <v>4.8</v>
      </c>
      <c r="H260" s="15"/>
      <c r="I260" s="15"/>
      <c r="J260" s="15"/>
      <c r="K260" s="15"/>
    </row>
    <row r="261" spans="1:11" s="46" customFormat="1" ht="14.25" customHeight="1">
      <c r="A261" s="195" t="s">
        <v>47</v>
      </c>
      <c r="B261" s="183" t="s">
        <v>99</v>
      </c>
      <c r="C261" s="178" t="s">
        <v>156</v>
      </c>
      <c r="D261" s="182">
        <v>341</v>
      </c>
      <c r="E261" s="182">
        <v>12.8</v>
      </c>
      <c r="F261" s="182">
        <v>12.45</v>
      </c>
      <c r="G261" s="182">
        <v>36.05</v>
      </c>
      <c r="H261" s="15"/>
      <c r="I261" s="15"/>
      <c r="J261" s="15"/>
      <c r="K261" s="15"/>
    </row>
    <row r="262" spans="1:7" s="15" customFormat="1" ht="14.25" customHeight="1">
      <c r="A262" s="195" t="s">
        <v>177</v>
      </c>
      <c r="B262" s="183" t="s">
        <v>176</v>
      </c>
      <c r="C262" s="211" t="s">
        <v>7</v>
      </c>
      <c r="D262" s="182">
        <v>107.2</v>
      </c>
      <c r="E262" s="182">
        <v>4.6</v>
      </c>
      <c r="F262" s="184">
        <v>4.4</v>
      </c>
      <c r="G262" s="184">
        <v>12.5</v>
      </c>
    </row>
    <row r="263" spans="1:7" s="15" customFormat="1" ht="14.25" customHeight="1">
      <c r="A263" s="195" t="s">
        <v>178</v>
      </c>
      <c r="B263" s="195" t="s">
        <v>1</v>
      </c>
      <c r="C263" s="196">
        <v>30</v>
      </c>
      <c r="D263" s="182">
        <v>63</v>
      </c>
      <c r="E263" s="184">
        <v>1.8</v>
      </c>
      <c r="F263" s="182">
        <v>0.3</v>
      </c>
      <c r="G263" s="184">
        <v>12.9</v>
      </c>
    </row>
    <row r="264" spans="1:7" s="15" customFormat="1" ht="14.25" customHeight="1">
      <c r="A264" s="239"/>
      <c r="B264" s="186" t="s">
        <v>8</v>
      </c>
      <c r="C264" s="177">
        <v>642</v>
      </c>
      <c r="D264" s="187">
        <f>SUM(D259:D263)</f>
        <v>536.8</v>
      </c>
      <c r="E264" s="187">
        <f>SUM(E259:E263)</f>
        <v>20.500000000000004</v>
      </c>
      <c r="F264" s="187">
        <f>SUM(F259:F263)</f>
        <v>17.31</v>
      </c>
      <c r="G264" s="187">
        <f>SUM(G259:G263)</f>
        <v>66.25</v>
      </c>
    </row>
    <row r="265" spans="1:11" s="15" customFormat="1" ht="14.25" customHeight="1">
      <c r="A265" s="206"/>
      <c r="B265" s="192"/>
      <c r="C265" s="193"/>
      <c r="D265" s="201"/>
      <c r="E265" s="194"/>
      <c r="F265" s="194"/>
      <c r="G265" s="194"/>
      <c r="H265" s="46"/>
      <c r="I265" s="46"/>
      <c r="J265" s="46"/>
      <c r="K265" s="46"/>
    </row>
    <row r="266" spans="1:11" s="15" customFormat="1" ht="14.25" customHeight="1">
      <c r="A266" s="261"/>
      <c r="B266" s="188"/>
      <c r="C266" s="189"/>
      <c r="D266" s="191"/>
      <c r="E266" s="191"/>
      <c r="F266" s="191"/>
      <c r="G266" s="191"/>
      <c r="H266" s="46"/>
      <c r="I266" s="46"/>
      <c r="J266" s="46"/>
      <c r="K266" s="46"/>
    </row>
    <row r="267" spans="1:11" s="15" customFormat="1" ht="14.25" customHeight="1">
      <c r="A267" s="206"/>
      <c r="B267" s="177" t="s">
        <v>88</v>
      </c>
      <c r="C267" s="193"/>
      <c r="D267" s="201"/>
      <c r="E267" s="201"/>
      <c r="F267" s="201"/>
      <c r="G267" s="201"/>
      <c r="H267" s="46"/>
      <c r="I267" s="46"/>
      <c r="J267" s="46"/>
      <c r="K267" s="46"/>
    </row>
    <row r="268" spans="1:11" s="15" customFormat="1" ht="14.25" customHeight="1">
      <c r="A268" s="257" t="s">
        <v>178</v>
      </c>
      <c r="B268" s="417" t="s">
        <v>74</v>
      </c>
      <c r="C268" s="196">
        <v>60</v>
      </c>
      <c r="D268" s="418">
        <v>38.4</v>
      </c>
      <c r="E268" s="438">
        <v>1.4</v>
      </c>
      <c r="F268" s="418">
        <v>0</v>
      </c>
      <c r="G268" s="438">
        <v>6.5</v>
      </c>
      <c r="H268" s="46"/>
      <c r="I268" s="46"/>
      <c r="J268" s="46"/>
      <c r="K268" s="46"/>
    </row>
    <row r="269" spans="1:11" s="15" customFormat="1" ht="14.25" customHeight="1">
      <c r="A269" s="256" t="s">
        <v>110</v>
      </c>
      <c r="B269" s="202" t="s">
        <v>109</v>
      </c>
      <c r="C269" s="178" t="s">
        <v>340</v>
      </c>
      <c r="D269" s="182">
        <v>105.8</v>
      </c>
      <c r="E269" s="182">
        <v>2.18</v>
      </c>
      <c r="F269" s="182">
        <v>2.75</v>
      </c>
      <c r="G269" s="182">
        <v>15.37</v>
      </c>
      <c r="H269" s="46"/>
      <c r="I269" s="46"/>
      <c r="J269" s="46"/>
      <c r="K269" s="46"/>
    </row>
    <row r="270" spans="1:11" s="15" customFormat="1" ht="14.25" customHeight="1">
      <c r="A270" s="195" t="s">
        <v>330</v>
      </c>
      <c r="B270" s="195" t="s">
        <v>331</v>
      </c>
      <c r="C270" s="196" t="s">
        <v>261</v>
      </c>
      <c r="D270" s="182">
        <v>236.1</v>
      </c>
      <c r="E270" s="184">
        <v>16.87</v>
      </c>
      <c r="F270" s="182">
        <v>16.87</v>
      </c>
      <c r="G270" s="184">
        <v>3.8</v>
      </c>
      <c r="H270" s="46"/>
      <c r="I270" s="46"/>
      <c r="J270" s="46"/>
      <c r="K270" s="46"/>
    </row>
    <row r="271" spans="1:11" s="15" customFormat="1" ht="14.25" customHeight="1">
      <c r="A271" s="195" t="s">
        <v>410</v>
      </c>
      <c r="B271" s="183" t="s">
        <v>409</v>
      </c>
      <c r="C271" s="178">
        <v>200</v>
      </c>
      <c r="D271" s="182">
        <v>266.6</v>
      </c>
      <c r="E271" s="182">
        <v>4.9</v>
      </c>
      <c r="F271" s="182">
        <v>5.7</v>
      </c>
      <c r="G271" s="182">
        <v>48.9</v>
      </c>
      <c r="H271" s="46"/>
      <c r="I271" s="46"/>
      <c r="J271" s="46"/>
      <c r="K271" s="46"/>
    </row>
    <row r="272" spans="1:11" s="15" customFormat="1" ht="14.25" customHeight="1">
      <c r="A272" s="256" t="s">
        <v>242</v>
      </c>
      <c r="B272" s="183" t="s">
        <v>264</v>
      </c>
      <c r="C272" s="178">
        <v>200</v>
      </c>
      <c r="D272" s="182">
        <v>52.9</v>
      </c>
      <c r="E272" s="182">
        <v>0</v>
      </c>
      <c r="F272" s="182">
        <v>0</v>
      </c>
      <c r="G272" s="184">
        <v>13</v>
      </c>
      <c r="H272" s="46"/>
      <c r="I272" s="46"/>
      <c r="J272" s="46"/>
      <c r="K272" s="46"/>
    </row>
    <row r="273" spans="1:11" s="15" customFormat="1" ht="14.25" customHeight="1">
      <c r="A273" s="195" t="s">
        <v>178</v>
      </c>
      <c r="B273" s="183" t="s">
        <v>89</v>
      </c>
      <c r="C273" s="178">
        <v>30</v>
      </c>
      <c r="D273" s="182">
        <v>63</v>
      </c>
      <c r="E273" s="184">
        <v>1.8</v>
      </c>
      <c r="F273" s="182">
        <v>0.3</v>
      </c>
      <c r="G273" s="184">
        <v>12.9</v>
      </c>
      <c r="H273" s="46"/>
      <c r="I273" s="46"/>
      <c r="J273" s="46"/>
      <c r="K273" s="46"/>
    </row>
    <row r="274" spans="1:11" s="15" customFormat="1" ht="14.25" customHeight="1">
      <c r="A274" s="195" t="s">
        <v>178</v>
      </c>
      <c r="B274" s="195" t="s">
        <v>90</v>
      </c>
      <c r="C274" s="196">
        <v>30</v>
      </c>
      <c r="D274" s="185">
        <v>57</v>
      </c>
      <c r="E274" s="185">
        <v>1.8</v>
      </c>
      <c r="F274" s="185">
        <v>0.3</v>
      </c>
      <c r="G274" s="185">
        <v>11.4</v>
      </c>
      <c r="H274" s="46"/>
      <c r="I274" s="46"/>
      <c r="J274" s="46"/>
      <c r="K274" s="46"/>
    </row>
    <row r="275" spans="1:11" s="15" customFormat="1" ht="14.25" customHeight="1">
      <c r="A275" s="239"/>
      <c r="B275" s="186" t="s">
        <v>8</v>
      </c>
      <c r="C275" s="177"/>
      <c r="D275" s="187">
        <f>SUM(D268:D274)</f>
        <v>819.8</v>
      </c>
      <c r="E275" s="187">
        <f>SUM(E268:E274)</f>
        <v>28.950000000000003</v>
      </c>
      <c r="F275" s="187">
        <f>SUM(F268:F274)</f>
        <v>25.92</v>
      </c>
      <c r="G275" s="187">
        <f>SUM(G268:G274)</f>
        <v>111.87</v>
      </c>
      <c r="H275" s="46"/>
      <c r="I275" s="46"/>
      <c r="J275" s="46"/>
      <c r="K275" s="46"/>
    </row>
    <row r="276" spans="1:11" s="15" customFormat="1" ht="14.25" customHeight="1">
      <c r="A276" s="245"/>
      <c r="B276" s="201"/>
      <c r="C276" s="201"/>
      <c r="D276" s="229"/>
      <c r="E276" s="229"/>
      <c r="F276" s="229"/>
      <c r="G276" s="229"/>
      <c r="H276" s="46"/>
      <c r="I276" s="46"/>
      <c r="J276" s="46"/>
      <c r="K276" s="46"/>
    </row>
    <row r="277" spans="1:11" s="15" customFormat="1" ht="14.25" customHeight="1">
      <c r="A277" s="206"/>
      <c r="B277" s="192"/>
      <c r="C277" s="193"/>
      <c r="D277" s="201"/>
      <c r="E277" s="201"/>
      <c r="F277" s="201"/>
      <c r="G277" s="201"/>
      <c r="H277" s="46"/>
      <c r="I277" s="46"/>
      <c r="J277" s="46"/>
      <c r="K277" s="46"/>
    </row>
    <row r="278" spans="1:11" s="15" customFormat="1" ht="14.25" customHeight="1">
      <c r="A278" s="206"/>
      <c r="B278" s="177" t="s">
        <v>157</v>
      </c>
      <c r="C278" s="193"/>
      <c r="D278" s="201"/>
      <c r="E278" s="201"/>
      <c r="F278" s="201"/>
      <c r="G278" s="201"/>
      <c r="H278" s="46"/>
      <c r="I278" s="46"/>
      <c r="J278" s="46"/>
      <c r="K278" s="46"/>
    </row>
    <row r="279" spans="1:11" s="15" customFormat="1" ht="14.25" customHeight="1">
      <c r="A279" s="195" t="s">
        <v>198</v>
      </c>
      <c r="B279" s="181" t="s">
        <v>158</v>
      </c>
      <c r="C279" s="178"/>
      <c r="D279" s="182"/>
      <c r="E279" s="182"/>
      <c r="F279" s="182"/>
      <c r="G279" s="182"/>
      <c r="H279" s="46"/>
      <c r="I279" s="46"/>
      <c r="J279" s="46"/>
      <c r="K279" s="46"/>
    </row>
    <row r="280" spans="1:11" s="15" customFormat="1" ht="14.25" customHeight="1">
      <c r="A280" s="195" t="s">
        <v>229</v>
      </c>
      <c r="B280" s="181" t="s">
        <v>161</v>
      </c>
      <c r="C280" s="178">
        <v>100</v>
      </c>
      <c r="D280" s="182">
        <v>58</v>
      </c>
      <c r="E280" s="184">
        <v>0.9</v>
      </c>
      <c r="F280" s="182">
        <v>0.6</v>
      </c>
      <c r="G280" s="184">
        <v>9.9</v>
      </c>
      <c r="H280" s="46"/>
      <c r="I280" s="46"/>
      <c r="J280" s="46"/>
      <c r="K280" s="46"/>
    </row>
    <row r="281" spans="1:11" s="15" customFormat="1" ht="14.25" customHeight="1">
      <c r="A281" s="195" t="s">
        <v>456</v>
      </c>
      <c r="B281" s="181" t="s">
        <v>231</v>
      </c>
      <c r="C281" s="178">
        <v>100</v>
      </c>
      <c r="D281" s="182">
        <v>183.33</v>
      </c>
      <c r="E281" s="182">
        <v>17.6</v>
      </c>
      <c r="F281" s="182">
        <v>6.8</v>
      </c>
      <c r="G281" s="182">
        <v>4.3</v>
      </c>
      <c r="H281" s="46"/>
      <c r="I281" s="46"/>
      <c r="J281" s="46"/>
      <c r="K281" s="46"/>
    </row>
    <row r="282" spans="1:11" s="15" customFormat="1" ht="14.25" customHeight="1">
      <c r="A282" s="195" t="s">
        <v>455</v>
      </c>
      <c r="B282" s="183" t="s">
        <v>43</v>
      </c>
      <c r="C282" s="178">
        <v>150</v>
      </c>
      <c r="D282" s="182">
        <v>145.8</v>
      </c>
      <c r="E282" s="184">
        <v>3.1</v>
      </c>
      <c r="F282" s="184">
        <v>6</v>
      </c>
      <c r="G282" s="184">
        <v>6.8</v>
      </c>
      <c r="H282" s="46"/>
      <c r="I282" s="46"/>
      <c r="J282" s="46"/>
      <c r="K282" s="46"/>
    </row>
    <row r="283" spans="1:11" s="15" customFormat="1" ht="14.25" customHeight="1">
      <c r="A283" s="195" t="s">
        <v>190</v>
      </c>
      <c r="B283" s="181" t="s">
        <v>44</v>
      </c>
      <c r="C283" s="178">
        <v>200</v>
      </c>
      <c r="D283" s="182">
        <v>26.8</v>
      </c>
      <c r="E283" s="184">
        <v>0.2</v>
      </c>
      <c r="F283" s="184">
        <v>0</v>
      </c>
      <c r="G283" s="182">
        <v>6.5</v>
      </c>
      <c r="H283" s="46"/>
      <c r="I283" s="46"/>
      <c r="J283" s="46"/>
      <c r="K283" s="46"/>
    </row>
    <row r="284" spans="1:11" s="15" customFormat="1" ht="14.25" customHeight="1">
      <c r="A284" s="195" t="s">
        <v>178</v>
      </c>
      <c r="B284" s="195" t="s">
        <v>1</v>
      </c>
      <c r="C284" s="196">
        <v>30</v>
      </c>
      <c r="D284" s="182">
        <v>63</v>
      </c>
      <c r="E284" s="184">
        <v>1.8</v>
      </c>
      <c r="F284" s="182">
        <v>0.3</v>
      </c>
      <c r="G284" s="184">
        <v>12.9</v>
      </c>
      <c r="H284" s="46"/>
      <c r="I284" s="46"/>
      <c r="J284" s="46"/>
      <c r="K284" s="46"/>
    </row>
    <row r="285" spans="1:11" s="15" customFormat="1" ht="14.25" customHeight="1">
      <c r="A285" s="239"/>
      <c r="B285" s="186" t="s">
        <v>8</v>
      </c>
      <c r="C285" s="177">
        <f>SUM(C279:C284)</f>
        <v>580</v>
      </c>
      <c r="D285" s="187">
        <f>SUM(D279:D284)</f>
        <v>476.93</v>
      </c>
      <c r="E285" s="187">
        <f>SUM(E279:E284)</f>
        <v>23.6</v>
      </c>
      <c r="F285" s="187">
        <f>SUM(F279:F284)</f>
        <v>13.7</v>
      </c>
      <c r="G285" s="187">
        <f>SUM(G279:G284)</f>
        <v>40.4</v>
      </c>
      <c r="H285" s="46"/>
      <c r="I285" s="46"/>
      <c r="J285" s="46"/>
      <c r="K285" s="46"/>
    </row>
    <row r="286" spans="1:11" s="15" customFormat="1" ht="14.25" customHeight="1">
      <c r="A286" s="206"/>
      <c r="B286" s="215"/>
      <c r="C286" s="188"/>
      <c r="D286" s="191"/>
      <c r="E286" s="189"/>
      <c r="F286" s="191"/>
      <c r="G286" s="191"/>
      <c r="H286" s="46"/>
      <c r="I286" s="46"/>
      <c r="J286" s="46"/>
      <c r="K286" s="46"/>
    </row>
    <row r="287" spans="1:11" s="15" customFormat="1" ht="14.25" customHeight="1">
      <c r="A287" s="206"/>
      <c r="B287" s="192"/>
      <c r="C287" s="193"/>
      <c r="D287" s="201"/>
      <c r="E287" s="201"/>
      <c r="F287" s="201"/>
      <c r="G287" s="201"/>
      <c r="H287" s="46"/>
      <c r="I287" s="46"/>
      <c r="J287" s="46"/>
      <c r="K287" s="46"/>
    </row>
    <row r="288" spans="1:11" s="15" customFormat="1" ht="14.25" customHeight="1">
      <c r="A288" s="206"/>
      <c r="B288" s="192"/>
      <c r="C288" s="193"/>
      <c r="D288" s="201"/>
      <c r="E288" s="201"/>
      <c r="F288" s="201"/>
      <c r="G288" s="201"/>
      <c r="H288" s="46"/>
      <c r="I288" s="46"/>
      <c r="J288" s="46"/>
      <c r="K288" s="46"/>
    </row>
    <row r="289" spans="1:11" s="15" customFormat="1" ht="14.25" customHeight="1">
      <c r="A289" s="206"/>
      <c r="B289" s="192"/>
      <c r="C289" s="193"/>
      <c r="D289" s="201"/>
      <c r="E289" s="201"/>
      <c r="F289" s="201"/>
      <c r="G289" s="201"/>
      <c r="H289" s="46"/>
      <c r="I289" s="46"/>
      <c r="J289" s="46"/>
      <c r="K289" s="46"/>
    </row>
    <row r="290" spans="1:11" s="15" customFormat="1" ht="14.25" customHeight="1">
      <c r="A290" s="206"/>
      <c r="B290" s="192"/>
      <c r="C290" s="193"/>
      <c r="D290" s="201"/>
      <c r="E290" s="201"/>
      <c r="F290" s="201"/>
      <c r="G290" s="201"/>
      <c r="H290" s="46"/>
      <c r="I290" s="46"/>
      <c r="J290" s="46"/>
      <c r="K290" s="46"/>
    </row>
    <row r="291" spans="1:11" s="15" customFormat="1" ht="14.25" customHeight="1">
      <c r="A291" s="206"/>
      <c r="B291" s="192"/>
      <c r="C291" s="193"/>
      <c r="D291" s="201"/>
      <c r="E291" s="201"/>
      <c r="F291" s="201"/>
      <c r="G291" s="201"/>
      <c r="H291" s="46"/>
      <c r="I291" s="46"/>
      <c r="J291" s="46"/>
      <c r="K291" s="46"/>
    </row>
    <row r="292" spans="1:11" s="15" customFormat="1" ht="14.25" customHeight="1">
      <c r="A292" s="206"/>
      <c r="B292" s="192"/>
      <c r="C292" s="193"/>
      <c r="D292" s="201"/>
      <c r="E292" s="201"/>
      <c r="F292" s="201"/>
      <c r="G292" s="201"/>
      <c r="H292" s="46"/>
      <c r="I292" s="46"/>
      <c r="J292" s="46"/>
      <c r="K292" s="46"/>
    </row>
    <row r="293" spans="1:11" s="15" customFormat="1" ht="14.25" customHeight="1">
      <c r="A293" s="206"/>
      <c r="B293" s="192"/>
      <c r="C293" s="193"/>
      <c r="D293" s="201"/>
      <c r="E293" s="201"/>
      <c r="F293" s="201"/>
      <c r="G293" s="201"/>
      <c r="H293" s="46"/>
      <c r="I293" s="46"/>
      <c r="J293" s="46"/>
      <c r="K293" s="46"/>
    </row>
    <row r="294" spans="1:11" s="15" customFormat="1" ht="14.25" customHeight="1">
      <c r="A294" s="206"/>
      <c r="B294" s="192"/>
      <c r="C294" s="193"/>
      <c r="D294" s="201"/>
      <c r="E294" s="201"/>
      <c r="F294" s="201"/>
      <c r="G294" s="201"/>
      <c r="H294" s="46"/>
      <c r="I294" s="46"/>
      <c r="J294" s="46"/>
      <c r="K294" s="46"/>
    </row>
    <row r="295" spans="1:11" s="15" customFormat="1" ht="14.25" customHeight="1">
      <c r="A295" s="206"/>
      <c r="B295" s="192"/>
      <c r="C295" s="193"/>
      <c r="D295" s="201"/>
      <c r="E295" s="201"/>
      <c r="F295" s="201"/>
      <c r="G295" s="201"/>
      <c r="H295" s="46"/>
      <c r="I295" s="46"/>
      <c r="J295" s="46"/>
      <c r="K295" s="46"/>
    </row>
    <row r="296" spans="1:11" s="15" customFormat="1" ht="14.25" customHeight="1">
      <c r="A296" s="206"/>
      <c r="B296" s="192"/>
      <c r="C296" s="193"/>
      <c r="D296" s="201"/>
      <c r="E296" s="201"/>
      <c r="F296" s="201"/>
      <c r="G296" s="201"/>
      <c r="H296" s="46"/>
      <c r="I296" s="46"/>
      <c r="J296" s="46"/>
      <c r="K296" s="46"/>
    </row>
    <row r="297" spans="1:11" s="15" customFormat="1" ht="14.25" customHeight="1">
      <c r="A297" s="206"/>
      <c r="B297" s="192"/>
      <c r="C297" s="193"/>
      <c r="D297" s="201"/>
      <c r="E297" s="201"/>
      <c r="F297" s="201"/>
      <c r="G297" s="201"/>
      <c r="H297" s="46"/>
      <c r="I297" s="46"/>
      <c r="J297" s="46"/>
      <c r="K297" s="46"/>
    </row>
    <row r="298" spans="1:11" s="15" customFormat="1" ht="14.25" customHeight="1">
      <c r="A298" s="206"/>
      <c r="B298" s="192"/>
      <c r="C298" s="193"/>
      <c r="D298" s="201"/>
      <c r="E298" s="201"/>
      <c r="F298" s="201"/>
      <c r="G298" s="201"/>
      <c r="H298" s="46"/>
      <c r="I298" s="46"/>
      <c r="J298" s="46"/>
      <c r="K298" s="46"/>
    </row>
    <row r="299" spans="1:11" s="15" customFormat="1" ht="14.25" customHeight="1">
      <c r="A299" s="206"/>
      <c r="B299" s="192"/>
      <c r="C299" s="193"/>
      <c r="D299" s="201"/>
      <c r="E299" s="201"/>
      <c r="F299" s="201"/>
      <c r="G299" s="201"/>
      <c r="H299" s="46"/>
      <c r="I299" s="46"/>
      <c r="J299" s="46"/>
      <c r="K299" s="46"/>
    </row>
    <row r="300" spans="1:11" s="15" customFormat="1" ht="14.25" customHeight="1">
      <c r="A300" s="206"/>
      <c r="B300" s="200"/>
      <c r="C300" s="193"/>
      <c r="D300" s="194"/>
      <c r="E300" s="194"/>
      <c r="F300" s="194"/>
      <c r="G300" s="194"/>
      <c r="H300" s="46"/>
      <c r="I300" s="46"/>
      <c r="J300" s="46"/>
      <c r="K300" s="46"/>
    </row>
    <row r="301" spans="1:11" s="15" customFormat="1" ht="14.25" customHeight="1">
      <c r="A301" s="197"/>
      <c r="B301" s="197" t="s">
        <v>49</v>
      </c>
      <c r="C301" s="198"/>
      <c r="D301" s="199"/>
      <c r="E301" s="199"/>
      <c r="F301" s="199"/>
      <c r="G301" s="199"/>
      <c r="H301" s="3"/>
      <c r="I301" s="3"/>
      <c r="J301" s="3"/>
      <c r="K301" s="3"/>
    </row>
    <row r="302" spans="1:11" s="15" customFormat="1" ht="14.25" customHeight="1">
      <c r="A302" s="197"/>
      <c r="B302" s="197" t="s">
        <v>48</v>
      </c>
      <c r="C302" s="198"/>
      <c r="D302" s="199"/>
      <c r="E302" s="199"/>
      <c r="F302" s="199"/>
      <c r="G302" s="199"/>
      <c r="H302" s="3"/>
      <c r="I302" s="3"/>
      <c r="J302" s="3"/>
      <c r="K302" s="3"/>
    </row>
    <row r="303" spans="1:11" s="15" customFormat="1" ht="14.25" customHeight="1" thickBot="1">
      <c r="A303" s="197"/>
      <c r="B303" s="200" t="s">
        <v>154</v>
      </c>
      <c r="C303" s="198"/>
      <c r="D303" s="199"/>
      <c r="E303" s="199"/>
      <c r="F303" s="199"/>
      <c r="G303" s="199"/>
      <c r="H303" s="3"/>
      <c r="I303" s="3"/>
      <c r="J303" s="3"/>
      <c r="K303" s="3"/>
    </row>
    <row r="304" spans="1:11" s="15" customFormat="1" ht="14.25" customHeight="1">
      <c r="A304" s="527" t="s">
        <v>22</v>
      </c>
      <c r="B304" s="494" t="s">
        <v>23</v>
      </c>
      <c r="C304" s="496" t="s">
        <v>24</v>
      </c>
      <c r="D304" s="498" t="s">
        <v>26</v>
      </c>
      <c r="E304" s="500" t="s">
        <v>25</v>
      </c>
      <c r="F304" s="501"/>
      <c r="G304" s="502"/>
      <c r="H304" s="3"/>
      <c r="I304" s="3"/>
      <c r="J304" s="3"/>
      <c r="K304" s="3"/>
    </row>
    <row r="305" spans="1:11" s="15" customFormat="1" ht="14.25" customHeight="1" thickBot="1">
      <c r="A305" s="528"/>
      <c r="B305" s="495"/>
      <c r="C305" s="497"/>
      <c r="D305" s="499"/>
      <c r="E305" s="170" t="s">
        <v>27</v>
      </c>
      <c r="F305" s="170" t="s">
        <v>28</v>
      </c>
      <c r="G305" s="171" t="s">
        <v>29</v>
      </c>
      <c r="H305" s="3"/>
      <c r="I305" s="3"/>
      <c r="J305" s="3"/>
      <c r="K305" s="3"/>
    </row>
    <row r="306" spans="1:11" s="46" customFormat="1" ht="14.25" customHeight="1" thickBot="1">
      <c r="A306" s="236">
        <v>1</v>
      </c>
      <c r="B306" s="237">
        <v>2</v>
      </c>
      <c r="C306" s="237">
        <v>3</v>
      </c>
      <c r="D306" s="238">
        <v>4</v>
      </c>
      <c r="E306" s="237">
        <v>5</v>
      </c>
      <c r="F306" s="237">
        <v>6</v>
      </c>
      <c r="G306" s="237">
        <v>7</v>
      </c>
      <c r="H306" s="3"/>
      <c r="I306" s="3"/>
      <c r="J306" s="3"/>
      <c r="K306" s="3"/>
    </row>
    <row r="307" spans="1:11" s="46" customFormat="1" ht="14.25" customHeight="1">
      <c r="A307" s="172"/>
      <c r="B307" s="173" t="s">
        <v>98</v>
      </c>
      <c r="C307" s="174"/>
      <c r="D307" s="175"/>
      <c r="E307" s="175"/>
      <c r="F307" s="175"/>
      <c r="G307" s="175"/>
      <c r="H307" s="3"/>
      <c r="I307" s="3"/>
      <c r="J307" s="3"/>
      <c r="K307" s="3"/>
    </row>
    <row r="308" spans="1:11" s="46" customFormat="1" ht="14.25" customHeight="1">
      <c r="A308" s="176"/>
      <c r="B308" s="177" t="s">
        <v>10</v>
      </c>
      <c r="C308" s="178"/>
      <c r="D308" s="180"/>
      <c r="E308" s="179"/>
      <c r="F308" s="179"/>
      <c r="G308" s="179"/>
      <c r="H308" s="3"/>
      <c r="I308" s="3"/>
      <c r="J308" s="3"/>
      <c r="K308" s="3"/>
    </row>
    <row r="309" spans="1:11" s="46" customFormat="1" ht="14.25" customHeight="1">
      <c r="A309" s="257" t="s">
        <v>413</v>
      </c>
      <c r="B309" s="181" t="s">
        <v>452</v>
      </c>
      <c r="C309" s="178">
        <v>60</v>
      </c>
      <c r="D309" s="182">
        <v>7.2</v>
      </c>
      <c r="E309" s="184">
        <v>1.6</v>
      </c>
      <c r="F309" s="182">
        <v>0</v>
      </c>
      <c r="G309" s="184">
        <v>6.2</v>
      </c>
      <c r="H309" s="3"/>
      <c r="I309" s="3"/>
      <c r="J309" s="3"/>
      <c r="K309" s="3"/>
    </row>
    <row r="310" spans="1:7" s="3" customFormat="1" ht="14.25" customHeight="1">
      <c r="A310" s="257" t="s">
        <v>351</v>
      </c>
      <c r="B310" s="181" t="s">
        <v>352</v>
      </c>
      <c r="C310" s="178">
        <v>200</v>
      </c>
      <c r="D310" s="182">
        <v>354.4</v>
      </c>
      <c r="E310" s="182">
        <v>15.2</v>
      </c>
      <c r="F310" s="182">
        <v>15.4</v>
      </c>
      <c r="G310" s="182">
        <v>38.6</v>
      </c>
    </row>
    <row r="311" spans="1:7" s="3" customFormat="1" ht="14.25" customHeight="1">
      <c r="A311" s="195" t="s">
        <v>201</v>
      </c>
      <c r="B311" s="183" t="s">
        <v>34</v>
      </c>
      <c r="C311" s="178" t="s">
        <v>7</v>
      </c>
      <c r="D311" s="182">
        <v>27.9</v>
      </c>
      <c r="E311" s="184">
        <v>0.3</v>
      </c>
      <c r="F311" s="182">
        <v>0</v>
      </c>
      <c r="G311" s="184">
        <v>6.7</v>
      </c>
    </row>
    <row r="312" spans="1:7" s="3" customFormat="1" ht="14.25" customHeight="1">
      <c r="A312" s="195" t="s">
        <v>178</v>
      </c>
      <c r="B312" s="195" t="s">
        <v>1</v>
      </c>
      <c r="C312" s="196">
        <v>30</v>
      </c>
      <c r="D312" s="182">
        <v>63</v>
      </c>
      <c r="E312" s="184">
        <v>1.8</v>
      </c>
      <c r="F312" s="182">
        <v>0.3</v>
      </c>
      <c r="G312" s="184">
        <v>12.9</v>
      </c>
    </row>
    <row r="313" spans="1:7" s="3" customFormat="1" ht="14.25" customHeight="1">
      <c r="A313" s="239"/>
      <c r="B313" s="186" t="s">
        <v>8</v>
      </c>
      <c r="C313" s="177">
        <v>637</v>
      </c>
      <c r="D313" s="187">
        <f>SUM(D309:D312)</f>
        <v>452.49999999999994</v>
      </c>
      <c r="E313" s="187">
        <f>SUM(E309:E312)</f>
        <v>18.900000000000002</v>
      </c>
      <c r="F313" s="187">
        <f>SUM(F309:F312)</f>
        <v>15.700000000000001</v>
      </c>
      <c r="G313" s="187">
        <f>SUM(G309:G312)</f>
        <v>64.4</v>
      </c>
    </row>
    <row r="314" spans="1:7" s="3" customFormat="1" ht="14.25" customHeight="1">
      <c r="A314" s="216"/>
      <c r="B314" s="188"/>
      <c r="C314" s="189"/>
      <c r="D314" s="191"/>
      <c r="E314" s="190"/>
      <c r="F314" s="191"/>
      <c r="G314" s="190"/>
    </row>
    <row r="315" spans="1:7" s="3" customFormat="1" ht="14.25" customHeight="1">
      <c r="A315" s="216"/>
      <c r="B315" s="192"/>
      <c r="C315" s="193"/>
      <c r="D315" s="201"/>
      <c r="E315" s="201"/>
      <c r="F315" s="201"/>
      <c r="G315" s="201"/>
    </row>
    <row r="316" spans="1:7" s="3" customFormat="1" ht="14.25" customHeight="1">
      <c r="A316" s="197"/>
      <c r="B316" s="197"/>
      <c r="C316" s="198"/>
      <c r="D316" s="199"/>
      <c r="E316" s="199"/>
      <c r="F316" s="199"/>
      <c r="G316" s="199"/>
    </row>
    <row r="317" spans="1:7" s="3" customFormat="1" ht="14.25" customHeight="1">
      <c r="A317" s="176"/>
      <c r="B317" s="177" t="s">
        <v>88</v>
      </c>
      <c r="C317" s="178"/>
      <c r="D317" s="180"/>
      <c r="E317" s="179"/>
      <c r="F317" s="179"/>
      <c r="G317" s="179"/>
    </row>
    <row r="318" spans="1:7" s="3" customFormat="1" ht="14.25" customHeight="1">
      <c r="A318" s="432" t="s">
        <v>355</v>
      </c>
      <c r="B318" s="181" t="s">
        <v>205</v>
      </c>
      <c r="C318" s="178">
        <v>60</v>
      </c>
      <c r="D318" s="182">
        <v>13.8</v>
      </c>
      <c r="E318" s="182">
        <v>0.7</v>
      </c>
      <c r="F318" s="182">
        <v>0.1</v>
      </c>
      <c r="G318" s="182">
        <v>2.3</v>
      </c>
    </row>
    <row r="319" spans="1:7" s="3" customFormat="1" ht="14.25" customHeight="1">
      <c r="A319" s="195" t="s">
        <v>113</v>
      </c>
      <c r="B319" s="181" t="s">
        <v>266</v>
      </c>
      <c r="C319" s="178">
        <v>250</v>
      </c>
      <c r="D319" s="182">
        <v>107.25</v>
      </c>
      <c r="E319" s="182">
        <v>2</v>
      </c>
      <c r="F319" s="182">
        <v>5</v>
      </c>
      <c r="G319" s="182">
        <v>11.87</v>
      </c>
    </row>
    <row r="320" spans="1:7" s="3" customFormat="1" ht="14.25" customHeight="1">
      <c r="A320" s="195"/>
      <c r="B320" s="183" t="s">
        <v>267</v>
      </c>
      <c r="C320" s="178">
        <v>25</v>
      </c>
      <c r="D320" s="182">
        <v>70</v>
      </c>
      <c r="E320" s="182">
        <v>6.8</v>
      </c>
      <c r="F320" s="182">
        <v>4.8</v>
      </c>
      <c r="G320" s="184">
        <v>0</v>
      </c>
    </row>
    <row r="321" spans="1:7" s="3" customFormat="1" ht="14.25" customHeight="1">
      <c r="A321" s="257" t="s">
        <v>114</v>
      </c>
      <c r="B321" s="432" t="s">
        <v>372</v>
      </c>
      <c r="C321" s="180">
        <v>90</v>
      </c>
      <c r="D321" s="182">
        <v>274.5</v>
      </c>
      <c r="E321" s="182">
        <v>12.15</v>
      </c>
      <c r="F321" s="182">
        <v>13.41</v>
      </c>
      <c r="G321" s="182">
        <v>6.66</v>
      </c>
    </row>
    <row r="322" spans="1:7" s="3" customFormat="1" ht="14.25" customHeight="1">
      <c r="A322" s="195" t="s">
        <v>268</v>
      </c>
      <c r="B322" s="195" t="s">
        <v>2</v>
      </c>
      <c r="C322" s="196">
        <v>180</v>
      </c>
      <c r="D322" s="185">
        <v>180</v>
      </c>
      <c r="E322" s="185">
        <v>3.4</v>
      </c>
      <c r="F322" s="185">
        <v>6.7</v>
      </c>
      <c r="G322" s="185">
        <v>24</v>
      </c>
    </row>
    <row r="323" spans="1:7" s="3" customFormat="1" ht="14.25" customHeight="1">
      <c r="A323" s="181" t="s">
        <v>275</v>
      </c>
      <c r="B323" s="183" t="s">
        <v>269</v>
      </c>
      <c r="C323" s="178">
        <v>200</v>
      </c>
      <c r="D323" s="185">
        <v>42.6</v>
      </c>
      <c r="E323" s="185">
        <v>0.2</v>
      </c>
      <c r="F323" s="185">
        <v>0.1</v>
      </c>
      <c r="G323" s="185">
        <v>10.2</v>
      </c>
    </row>
    <row r="324" spans="1:7" s="3" customFormat="1" ht="14.25" customHeight="1">
      <c r="A324" s="195" t="s">
        <v>178</v>
      </c>
      <c r="B324" s="183" t="s">
        <v>89</v>
      </c>
      <c r="C324" s="178">
        <v>30</v>
      </c>
      <c r="D324" s="182">
        <v>63</v>
      </c>
      <c r="E324" s="184">
        <v>1.8</v>
      </c>
      <c r="F324" s="182">
        <v>0.3</v>
      </c>
      <c r="G324" s="184">
        <v>12.9</v>
      </c>
    </row>
    <row r="325" spans="1:7" s="3" customFormat="1" ht="14.25" customHeight="1">
      <c r="A325" s="195" t="s">
        <v>178</v>
      </c>
      <c r="B325" s="195" t="s">
        <v>90</v>
      </c>
      <c r="C325" s="196">
        <v>30</v>
      </c>
      <c r="D325" s="185">
        <v>57</v>
      </c>
      <c r="E325" s="185">
        <v>1.8</v>
      </c>
      <c r="F325" s="185">
        <v>0.3</v>
      </c>
      <c r="G325" s="185">
        <v>11.4</v>
      </c>
    </row>
    <row r="326" spans="1:7" s="3" customFormat="1" ht="14.25" customHeight="1">
      <c r="A326" s="239"/>
      <c r="B326" s="186" t="s">
        <v>8</v>
      </c>
      <c r="C326" s="177"/>
      <c r="D326" s="187">
        <f>SUM(D318:D325)</f>
        <v>808.15</v>
      </c>
      <c r="E326" s="187">
        <f>SUM(E318:E325)</f>
        <v>28.849999999999998</v>
      </c>
      <c r="F326" s="187">
        <f>SUM(F318:F325)</f>
        <v>30.71</v>
      </c>
      <c r="G326" s="187">
        <f>SUM(G318:G325)</f>
        <v>79.33000000000001</v>
      </c>
    </row>
    <row r="327" spans="1:7" s="3" customFormat="1" ht="14.25" customHeight="1">
      <c r="A327" s="206"/>
      <c r="B327" s="192"/>
      <c r="C327" s="193"/>
      <c r="D327" s="194"/>
      <c r="E327" s="194"/>
      <c r="F327" s="194"/>
      <c r="G327" s="194"/>
    </row>
    <row r="328" spans="1:7" s="3" customFormat="1" ht="14.25" customHeight="1">
      <c r="A328" s="206"/>
      <c r="B328" s="192"/>
      <c r="C328" s="193"/>
      <c r="D328" s="194"/>
      <c r="E328" s="194"/>
      <c r="F328" s="194"/>
      <c r="G328" s="194"/>
    </row>
    <row r="329" s="3" customFormat="1" ht="14.25" customHeight="1">
      <c r="A329" s="161"/>
    </row>
    <row r="330" spans="1:7" s="3" customFormat="1" ht="14.25" customHeight="1">
      <c r="A330" s="176"/>
      <c r="B330" s="177" t="s">
        <v>157</v>
      </c>
      <c r="C330" s="178"/>
      <c r="D330" s="180"/>
      <c r="E330" s="179"/>
      <c r="F330" s="179"/>
      <c r="G330" s="179"/>
    </row>
    <row r="331" spans="1:7" s="3" customFormat="1" ht="14.25" customHeight="1">
      <c r="A331" s="195" t="s">
        <v>327</v>
      </c>
      <c r="B331" s="181" t="s">
        <v>412</v>
      </c>
      <c r="C331" s="178">
        <v>75</v>
      </c>
      <c r="D331" s="182">
        <v>330</v>
      </c>
      <c r="E331" s="182">
        <v>4.5</v>
      </c>
      <c r="F331" s="185">
        <v>15</v>
      </c>
      <c r="G331" s="182">
        <v>43.5</v>
      </c>
    </row>
    <row r="332" spans="1:7" s="3" customFormat="1" ht="14.25" customHeight="1">
      <c r="A332" s="195" t="s">
        <v>191</v>
      </c>
      <c r="B332" s="204" t="s">
        <v>192</v>
      </c>
      <c r="C332" s="178">
        <v>150</v>
      </c>
      <c r="D332" s="182">
        <v>347</v>
      </c>
      <c r="E332" s="182">
        <v>25.6</v>
      </c>
      <c r="F332" s="182">
        <v>16</v>
      </c>
      <c r="G332" s="184">
        <v>24.9</v>
      </c>
    </row>
    <row r="333" spans="1:7" s="3" customFormat="1" ht="14.25" customHeight="1">
      <c r="A333" s="195" t="s">
        <v>178</v>
      </c>
      <c r="B333" s="183" t="s">
        <v>195</v>
      </c>
      <c r="C333" s="178">
        <v>30</v>
      </c>
      <c r="D333" s="182">
        <v>96</v>
      </c>
      <c r="E333" s="182">
        <v>1.5</v>
      </c>
      <c r="F333" s="182">
        <v>2.55</v>
      </c>
      <c r="G333" s="185">
        <v>16.8</v>
      </c>
    </row>
    <row r="334" spans="1:7" s="3" customFormat="1" ht="14.25" customHeight="1">
      <c r="A334" s="195" t="s">
        <v>193</v>
      </c>
      <c r="B334" s="183" t="s">
        <v>194</v>
      </c>
      <c r="C334" s="178">
        <v>200</v>
      </c>
      <c r="D334" s="182">
        <v>91.2</v>
      </c>
      <c r="E334" s="182">
        <v>3.8</v>
      </c>
      <c r="F334" s="184">
        <v>3.5</v>
      </c>
      <c r="G334" s="185">
        <v>11.1</v>
      </c>
    </row>
    <row r="335" spans="1:7" s="3" customFormat="1" ht="14.25" customHeight="1">
      <c r="A335" s="195" t="s">
        <v>178</v>
      </c>
      <c r="B335" s="195" t="s">
        <v>1</v>
      </c>
      <c r="C335" s="196">
        <v>30</v>
      </c>
      <c r="D335" s="182">
        <v>63</v>
      </c>
      <c r="E335" s="184">
        <v>1.8</v>
      </c>
      <c r="F335" s="182">
        <v>0.3</v>
      </c>
      <c r="G335" s="184">
        <v>12.9</v>
      </c>
    </row>
    <row r="336" spans="1:7" s="3" customFormat="1" ht="14.25" customHeight="1">
      <c r="A336" s="239"/>
      <c r="B336" s="186" t="s">
        <v>8</v>
      </c>
      <c r="C336" s="177">
        <f>SUM(C331:C335)</f>
        <v>485</v>
      </c>
      <c r="D336" s="187">
        <f>SUM(D331:D335)</f>
        <v>927.2</v>
      </c>
      <c r="E336" s="187">
        <f>SUM(E331:E335)</f>
        <v>37.199999999999996</v>
      </c>
      <c r="F336" s="187">
        <f>SUM(F331:F335)</f>
        <v>37.349999999999994</v>
      </c>
      <c r="G336" s="187">
        <f>SUM(G331:G335)</f>
        <v>109.2</v>
      </c>
    </row>
    <row r="337" spans="1:7" s="3" customFormat="1" ht="14.25" customHeight="1">
      <c r="A337" s="216"/>
      <c r="B337" s="192"/>
      <c r="C337" s="193"/>
      <c r="D337" s="201"/>
      <c r="E337" s="201"/>
      <c r="F337" s="201"/>
      <c r="G337" s="201"/>
    </row>
    <row r="338" spans="1:7" s="3" customFormat="1" ht="14.25" customHeight="1">
      <c r="A338" s="197"/>
      <c r="B338" s="197"/>
      <c r="C338" s="198"/>
      <c r="D338" s="199"/>
      <c r="E338" s="199"/>
      <c r="F338" s="199"/>
      <c r="G338" s="199"/>
    </row>
    <row r="339" spans="1:7" s="3" customFormat="1" ht="14.25" customHeight="1">
      <c r="A339" s="197"/>
      <c r="B339" s="197"/>
      <c r="C339" s="198"/>
      <c r="D339" s="199"/>
      <c r="E339" s="199"/>
      <c r="F339" s="199"/>
      <c r="G339" s="199"/>
    </row>
    <row r="340" spans="1:7" s="3" customFormat="1" ht="14.25" customHeight="1">
      <c r="A340" s="197"/>
      <c r="B340" s="197"/>
      <c r="C340" s="198"/>
      <c r="D340" s="199"/>
      <c r="E340" s="199"/>
      <c r="F340" s="199"/>
      <c r="G340" s="199"/>
    </row>
    <row r="341" spans="1:7" s="3" customFormat="1" ht="14.25" customHeight="1">
      <c r="A341" s="197"/>
      <c r="B341" s="197"/>
      <c r="C341" s="198"/>
      <c r="D341" s="199"/>
      <c r="E341" s="199"/>
      <c r="F341" s="199"/>
      <c r="G341" s="199"/>
    </row>
    <row r="342" spans="1:7" s="3" customFormat="1" ht="14.25" customHeight="1">
      <c r="A342" s="197"/>
      <c r="B342" s="197"/>
      <c r="C342" s="198"/>
      <c r="D342" s="199"/>
      <c r="E342" s="199"/>
      <c r="F342" s="199"/>
      <c r="G342" s="199"/>
    </row>
    <row r="343" spans="1:7" s="3" customFormat="1" ht="14.25" customHeight="1">
      <c r="A343" s="197"/>
      <c r="B343" s="197"/>
      <c r="C343" s="198"/>
      <c r="D343" s="199"/>
      <c r="E343" s="199"/>
      <c r="F343" s="199"/>
      <c r="G343" s="199"/>
    </row>
    <row r="344" spans="1:7" s="3" customFormat="1" ht="14.25" customHeight="1">
      <c r="A344" s="197"/>
      <c r="B344" s="197"/>
      <c r="C344" s="198"/>
      <c r="D344" s="199"/>
      <c r="E344" s="199"/>
      <c r="F344" s="199"/>
      <c r="G344" s="199"/>
    </row>
    <row r="345" spans="1:7" s="3" customFormat="1" ht="14.25" customHeight="1">
      <c r="A345" s="197"/>
      <c r="B345" s="197"/>
      <c r="C345" s="198"/>
      <c r="D345" s="199"/>
      <c r="E345" s="199"/>
      <c r="F345" s="199"/>
      <c r="G345" s="199"/>
    </row>
    <row r="346" spans="1:7" s="3" customFormat="1" ht="14.25" customHeight="1">
      <c r="A346" s="197"/>
      <c r="B346" s="197"/>
      <c r="C346" s="198"/>
      <c r="D346" s="199"/>
      <c r="E346" s="199"/>
      <c r="F346" s="199"/>
      <c r="G346" s="199"/>
    </row>
    <row r="347" spans="1:7" s="3" customFormat="1" ht="14.25" customHeight="1">
      <c r="A347" s="197"/>
      <c r="B347" s="197"/>
      <c r="C347" s="198"/>
      <c r="D347" s="199"/>
      <c r="E347" s="199"/>
      <c r="F347" s="199"/>
      <c r="G347" s="199"/>
    </row>
    <row r="348" spans="1:7" s="3" customFormat="1" ht="14.25" customHeight="1">
      <c r="A348" s="197"/>
      <c r="B348" s="197"/>
      <c r="C348" s="198"/>
      <c r="D348" s="199"/>
      <c r="E348" s="199"/>
      <c r="F348" s="199"/>
      <c r="G348" s="199"/>
    </row>
    <row r="349" spans="1:11" s="3" customFormat="1" ht="14.25" customHeight="1">
      <c r="A349" s="197"/>
      <c r="B349" s="200"/>
      <c r="C349" s="198"/>
      <c r="D349" s="199"/>
      <c r="E349" s="199"/>
      <c r="F349" s="199"/>
      <c r="G349" s="199"/>
      <c r="H349" s="46"/>
      <c r="I349" s="46"/>
      <c r="J349" s="46"/>
      <c r="K349" s="46"/>
    </row>
    <row r="350" spans="1:11" s="3" customFormat="1" ht="14.25" customHeight="1">
      <c r="A350" s="197"/>
      <c r="B350" s="197" t="s">
        <v>49</v>
      </c>
      <c r="C350" s="198"/>
      <c r="D350" s="199"/>
      <c r="E350" s="199"/>
      <c r="F350" s="199"/>
      <c r="G350" s="199"/>
      <c r="H350" s="46"/>
      <c r="I350" s="46"/>
      <c r="J350" s="46"/>
      <c r="K350" s="46"/>
    </row>
    <row r="351" spans="1:11" s="3" customFormat="1" ht="14.25" customHeight="1">
      <c r="A351" s="197"/>
      <c r="B351" s="197" t="s">
        <v>50</v>
      </c>
      <c r="C351" s="198"/>
      <c r="D351" s="199"/>
      <c r="E351" s="199"/>
      <c r="F351" s="199"/>
      <c r="G351" s="199"/>
      <c r="H351" s="46"/>
      <c r="I351" s="46"/>
      <c r="J351" s="46"/>
      <c r="K351" s="46"/>
    </row>
    <row r="352" spans="1:11" s="3" customFormat="1" ht="14.25" customHeight="1" thickBot="1">
      <c r="A352" s="197"/>
      <c r="B352" s="200" t="s">
        <v>154</v>
      </c>
      <c r="C352" s="198"/>
      <c r="D352" s="199"/>
      <c r="E352" s="199"/>
      <c r="F352" s="199"/>
      <c r="G352" s="199"/>
      <c r="H352" s="46"/>
      <c r="I352" s="46"/>
      <c r="J352" s="46"/>
      <c r="K352" s="46"/>
    </row>
    <row r="353" spans="1:11" s="3" customFormat="1" ht="14.25" customHeight="1">
      <c r="A353" s="527" t="s">
        <v>22</v>
      </c>
      <c r="B353" s="494" t="s">
        <v>23</v>
      </c>
      <c r="C353" s="496" t="s">
        <v>24</v>
      </c>
      <c r="D353" s="507" t="s">
        <v>26</v>
      </c>
      <c r="E353" s="500" t="s">
        <v>25</v>
      </c>
      <c r="F353" s="501"/>
      <c r="G353" s="502"/>
      <c r="H353" s="46"/>
      <c r="I353" s="46"/>
      <c r="J353" s="46"/>
      <c r="K353" s="46"/>
    </row>
    <row r="354" spans="1:11" s="3" customFormat="1" ht="14.25" customHeight="1" thickBot="1">
      <c r="A354" s="528"/>
      <c r="B354" s="495"/>
      <c r="C354" s="497"/>
      <c r="D354" s="508"/>
      <c r="E354" s="170" t="s">
        <v>27</v>
      </c>
      <c r="F354" s="170" t="s">
        <v>28</v>
      </c>
      <c r="G354" s="171" t="s">
        <v>29</v>
      </c>
      <c r="H354" s="46"/>
      <c r="I354" s="46"/>
      <c r="J354" s="46"/>
      <c r="K354" s="46"/>
    </row>
    <row r="355" spans="1:11" s="3" customFormat="1" ht="14.25" customHeight="1" thickBot="1">
      <c r="A355" s="236">
        <v>1</v>
      </c>
      <c r="B355" s="237">
        <v>2</v>
      </c>
      <c r="C355" s="237">
        <v>3</v>
      </c>
      <c r="D355" s="238">
        <v>4</v>
      </c>
      <c r="E355" s="237">
        <v>5</v>
      </c>
      <c r="F355" s="237">
        <v>6</v>
      </c>
      <c r="G355" s="237">
        <v>7</v>
      </c>
      <c r="H355" s="46"/>
      <c r="I355" s="46"/>
      <c r="J355" s="46"/>
      <c r="K355" s="46"/>
    </row>
    <row r="356" spans="1:11" s="3" customFormat="1" ht="14.25" customHeight="1">
      <c r="A356" s="172"/>
      <c r="B356" s="173" t="s">
        <v>54</v>
      </c>
      <c r="C356" s="174"/>
      <c r="D356" s="175"/>
      <c r="E356" s="175"/>
      <c r="F356" s="175"/>
      <c r="G356" s="175"/>
      <c r="H356" s="46"/>
      <c r="I356" s="46"/>
      <c r="J356" s="46"/>
      <c r="K356" s="46"/>
    </row>
    <row r="357" spans="1:11" s="3" customFormat="1" ht="14.25" customHeight="1">
      <c r="A357" s="176"/>
      <c r="B357" s="177" t="s">
        <v>10</v>
      </c>
      <c r="C357" s="178"/>
      <c r="D357" s="180"/>
      <c r="E357" s="179"/>
      <c r="F357" s="179"/>
      <c r="G357" s="179"/>
      <c r="H357" s="101"/>
      <c r="I357" s="101"/>
      <c r="J357" s="101"/>
      <c r="K357" s="101"/>
    </row>
    <row r="358" spans="1:7" s="46" customFormat="1" ht="14.25" customHeight="1">
      <c r="A358" s="257" t="s">
        <v>413</v>
      </c>
      <c r="B358" s="432" t="s">
        <v>414</v>
      </c>
      <c r="C358" s="180">
        <v>60</v>
      </c>
      <c r="D358" s="182">
        <v>45</v>
      </c>
      <c r="E358" s="182">
        <v>0.6</v>
      </c>
      <c r="F358" s="182">
        <v>0</v>
      </c>
      <c r="G358" s="182">
        <v>45</v>
      </c>
    </row>
    <row r="359" spans="1:7" s="46" customFormat="1" ht="14.25" customHeight="1">
      <c r="A359" s="207" t="s">
        <v>438</v>
      </c>
      <c r="B359" s="208" t="s">
        <v>33</v>
      </c>
      <c r="C359" s="209">
        <v>90</v>
      </c>
      <c r="D359" s="182">
        <v>271.2</v>
      </c>
      <c r="E359" s="182">
        <v>16.4</v>
      </c>
      <c r="F359" s="182">
        <v>16.32</v>
      </c>
      <c r="G359" s="182">
        <v>14.64</v>
      </c>
    </row>
    <row r="360" spans="1:7" s="46" customFormat="1" ht="14.25" customHeight="1">
      <c r="A360" s="195" t="s">
        <v>97</v>
      </c>
      <c r="B360" s="183" t="s">
        <v>96</v>
      </c>
      <c r="C360" s="178">
        <v>180</v>
      </c>
      <c r="D360" s="182">
        <v>242.4</v>
      </c>
      <c r="E360" s="182">
        <v>6.36</v>
      </c>
      <c r="F360" s="182">
        <v>6.6</v>
      </c>
      <c r="G360" s="182">
        <v>39.24</v>
      </c>
    </row>
    <row r="361" spans="1:7" s="46" customFormat="1" ht="14.25" customHeight="1">
      <c r="A361" s="195" t="s">
        <v>201</v>
      </c>
      <c r="B361" s="183" t="s">
        <v>34</v>
      </c>
      <c r="C361" s="178" t="s">
        <v>7</v>
      </c>
      <c r="D361" s="182">
        <v>27.9</v>
      </c>
      <c r="E361" s="184">
        <v>0.3</v>
      </c>
      <c r="F361" s="182">
        <v>0</v>
      </c>
      <c r="G361" s="184">
        <v>6.7</v>
      </c>
    </row>
    <row r="362" spans="1:7" s="46" customFormat="1" ht="14.25" customHeight="1">
      <c r="A362" s="195" t="s">
        <v>178</v>
      </c>
      <c r="B362" s="195" t="s">
        <v>1</v>
      </c>
      <c r="C362" s="196">
        <v>30</v>
      </c>
      <c r="D362" s="182">
        <v>63</v>
      </c>
      <c r="E362" s="184">
        <v>1.8</v>
      </c>
      <c r="F362" s="182">
        <v>0.3</v>
      </c>
      <c r="G362" s="184">
        <v>12.9</v>
      </c>
    </row>
    <row r="363" spans="1:7" s="46" customFormat="1" ht="14.25" customHeight="1">
      <c r="A363" s="239"/>
      <c r="B363" s="186" t="s">
        <v>8</v>
      </c>
      <c r="C363" s="177">
        <v>637</v>
      </c>
      <c r="D363" s="187">
        <f>SUM(D358:D362)</f>
        <v>649.5</v>
      </c>
      <c r="E363" s="187">
        <f>SUM(E358:E362)</f>
        <v>25.46</v>
      </c>
      <c r="F363" s="187">
        <f>SUM(F358:F362)</f>
        <v>23.220000000000002</v>
      </c>
      <c r="G363" s="187">
        <f>SUM(G358:G362)</f>
        <v>118.48</v>
      </c>
    </row>
    <row r="364" spans="1:7" s="46" customFormat="1" ht="14.25" customHeight="1">
      <c r="A364" s="206"/>
      <c r="B364" s="192"/>
      <c r="C364" s="193"/>
      <c r="D364" s="194"/>
      <c r="E364" s="194"/>
      <c r="F364" s="194"/>
      <c r="G364" s="194"/>
    </row>
    <row r="365" spans="1:7" s="46" customFormat="1" ht="14.25" customHeight="1">
      <c r="A365" s="216"/>
      <c r="B365" s="188"/>
      <c r="C365" s="189"/>
      <c r="D365" s="191"/>
      <c r="E365" s="190"/>
      <c r="F365" s="191"/>
      <c r="G365" s="191"/>
    </row>
    <row r="366" spans="1:7" s="46" customFormat="1" ht="14.25" customHeight="1">
      <c r="A366" s="216"/>
      <c r="B366" s="188"/>
      <c r="C366" s="189"/>
      <c r="D366" s="191"/>
      <c r="E366" s="190"/>
      <c r="F366" s="191"/>
      <c r="G366" s="191"/>
    </row>
    <row r="367" spans="1:7" s="46" customFormat="1" ht="14.25" customHeight="1">
      <c r="A367" s="176"/>
      <c r="B367" s="177" t="s">
        <v>88</v>
      </c>
      <c r="C367" s="178"/>
      <c r="D367" s="180"/>
      <c r="E367" s="179"/>
      <c r="F367" s="179"/>
      <c r="G367" s="179"/>
    </row>
    <row r="368" spans="1:7" s="46" customFormat="1" ht="14.25" customHeight="1">
      <c r="A368" s="195" t="s">
        <v>199</v>
      </c>
      <c r="B368" s="202" t="s">
        <v>182</v>
      </c>
      <c r="C368" s="178">
        <v>100</v>
      </c>
      <c r="D368" s="182">
        <v>25.6</v>
      </c>
      <c r="E368" s="182">
        <v>1.3</v>
      </c>
      <c r="F368" s="182">
        <v>0.16</v>
      </c>
      <c r="G368" s="182">
        <v>4.8</v>
      </c>
    </row>
    <row r="369" spans="1:7" s="46" customFormat="1" ht="14.25" customHeight="1">
      <c r="A369" s="257" t="s">
        <v>117</v>
      </c>
      <c r="B369" s="432" t="s">
        <v>378</v>
      </c>
      <c r="C369" s="180">
        <v>213</v>
      </c>
      <c r="D369" s="182">
        <v>111.2</v>
      </c>
      <c r="E369" s="182">
        <v>4.6</v>
      </c>
      <c r="F369" s="182">
        <v>6.4</v>
      </c>
      <c r="G369" s="182">
        <v>11.3</v>
      </c>
    </row>
    <row r="370" spans="1:7" s="46" customFormat="1" ht="14.25" customHeight="1">
      <c r="A370" s="207"/>
      <c r="B370" s="208" t="s">
        <v>260</v>
      </c>
      <c r="C370" s="400"/>
      <c r="D370" s="210"/>
      <c r="E370" s="210"/>
      <c r="F370" s="210"/>
      <c r="G370" s="210"/>
    </row>
    <row r="371" spans="1:7" s="46" customFormat="1" ht="14.25" customHeight="1">
      <c r="A371" s="195" t="s">
        <v>272</v>
      </c>
      <c r="B371" s="202" t="s">
        <v>212</v>
      </c>
      <c r="C371" s="178" t="s">
        <v>156</v>
      </c>
      <c r="D371" s="182">
        <v>300.3</v>
      </c>
      <c r="E371" s="182">
        <v>12.16</v>
      </c>
      <c r="F371" s="182">
        <v>5.6</v>
      </c>
      <c r="G371" s="182">
        <v>40.3</v>
      </c>
    </row>
    <row r="372" spans="1:7" s="46" customFormat="1" ht="14.25" customHeight="1">
      <c r="A372" s="257" t="s">
        <v>434</v>
      </c>
      <c r="B372" s="432" t="s">
        <v>435</v>
      </c>
      <c r="C372" s="180">
        <v>200</v>
      </c>
      <c r="D372" s="182">
        <v>106.4</v>
      </c>
      <c r="E372" s="182">
        <v>0.7</v>
      </c>
      <c r="F372" s="182">
        <v>0.1</v>
      </c>
      <c r="G372" s="182">
        <v>25.6</v>
      </c>
    </row>
    <row r="373" spans="1:7" s="46" customFormat="1" ht="14.25" customHeight="1">
      <c r="A373" s="195" t="s">
        <v>178</v>
      </c>
      <c r="B373" s="183" t="s">
        <v>89</v>
      </c>
      <c r="C373" s="178">
        <v>30</v>
      </c>
      <c r="D373" s="182">
        <v>63</v>
      </c>
      <c r="E373" s="184">
        <v>1.8</v>
      </c>
      <c r="F373" s="182">
        <v>0.3</v>
      </c>
      <c r="G373" s="184">
        <v>12.9</v>
      </c>
    </row>
    <row r="374" spans="1:7" s="46" customFormat="1" ht="14.25" customHeight="1">
      <c r="A374" s="195" t="s">
        <v>178</v>
      </c>
      <c r="B374" s="195" t="s">
        <v>90</v>
      </c>
      <c r="C374" s="196">
        <v>30</v>
      </c>
      <c r="D374" s="185">
        <v>57</v>
      </c>
      <c r="E374" s="185">
        <v>1.8</v>
      </c>
      <c r="F374" s="185">
        <v>0.3</v>
      </c>
      <c r="G374" s="185">
        <v>11.4</v>
      </c>
    </row>
    <row r="375" spans="1:7" s="46" customFormat="1" ht="14.25" customHeight="1">
      <c r="A375" s="239"/>
      <c r="B375" s="186" t="s">
        <v>8</v>
      </c>
      <c r="C375" s="177"/>
      <c r="D375" s="187">
        <f>SUM(D368:D374)</f>
        <v>663.5</v>
      </c>
      <c r="E375" s="187">
        <f>SUM(E368:E374)</f>
        <v>22.36</v>
      </c>
      <c r="F375" s="187">
        <f>SUM(F368:F374)</f>
        <v>12.860000000000001</v>
      </c>
      <c r="G375" s="187">
        <f>SUM(G368:G374)</f>
        <v>106.30000000000001</v>
      </c>
    </row>
    <row r="376" spans="1:7" s="46" customFormat="1" ht="14.25" customHeight="1">
      <c r="A376" s="206"/>
      <c r="B376" s="192"/>
      <c r="C376" s="193"/>
      <c r="D376" s="194"/>
      <c r="E376" s="194"/>
      <c r="F376" s="194"/>
      <c r="G376" s="194"/>
    </row>
    <row r="377" spans="1:7" s="46" customFormat="1" ht="14.25" customHeight="1">
      <c r="A377" s="216"/>
      <c r="B377" s="188"/>
      <c r="C377" s="189"/>
      <c r="D377" s="191"/>
      <c r="E377" s="190"/>
      <c r="F377" s="191"/>
      <c r="G377" s="191"/>
    </row>
    <row r="378" spans="1:7" s="46" customFormat="1" ht="14.25" customHeight="1">
      <c r="A378" s="216"/>
      <c r="B378" s="188"/>
      <c r="C378" s="189"/>
      <c r="D378" s="191"/>
      <c r="E378" s="190"/>
      <c r="F378" s="191"/>
      <c r="G378" s="191"/>
    </row>
    <row r="379" spans="1:7" s="46" customFormat="1" ht="14.25" customHeight="1">
      <c r="A379" s="176"/>
      <c r="B379" s="177" t="s">
        <v>157</v>
      </c>
      <c r="C379" s="178"/>
      <c r="D379" s="180"/>
      <c r="E379" s="179"/>
      <c r="F379" s="179"/>
      <c r="G379" s="179"/>
    </row>
    <row r="380" spans="1:7" s="46" customFormat="1" ht="14.25" customHeight="1">
      <c r="A380" s="195" t="s">
        <v>180</v>
      </c>
      <c r="B380" s="181" t="s">
        <v>179</v>
      </c>
      <c r="C380" s="178">
        <v>100</v>
      </c>
      <c r="D380" s="182">
        <v>53</v>
      </c>
      <c r="E380" s="182">
        <v>0.8</v>
      </c>
      <c r="F380" s="182">
        <v>0.3</v>
      </c>
      <c r="G380" s="182">
        <v>11.5</v>
      </c>
    </row>
    <row r="381" spans="1:7" s="46" customFormat="1" ht="14.25" customHeight="1">
      <c r="A381" s="195" t="s">
        <v>461</v>
      </c>
      <c r="B381" s="181" t="s">
        <v>71</v>
      </c>
      <c r="C381" s="178" t="s">
        <v>397</v>
      </c>
      <c r="D381" s="182">
        <v>421.2</v>
      </c>
      <c r="E381" s="182">
        <v>13.3</v>
      </c>
      <c r="F381" s="182">
        <v>13.7</v>
      </c>
      <c r="G381" s="182">
        <v>19.7</v>
      </c>
    </row>
    <row r="382" spans="1:7" s="46" customFormat="1" ht="14.25" customHeight="1">
      <c r="A382" s="195" t="s">
        <v>184</v>
      </c>
      <c r="B382" s="181" t="s">
        <v>44</v>
      </c>
      <c r="C382" s="178">
        <v>200</v>
      </c>
      <c r="D382" s="182">
        <v>26.8</v>
      </c>
      <c r="E382" s="184">
        <v>0.2</v>
      </c>
      <c r="F382" s="184">
        <v>0</v>
      </c>
      <c r="G382" s="182">
        <v>6.5</v>
      </c>
    </row>
    <row r="383" spans="1:7" s="46" customFormat="1" ht="14.25" customHeight="1">
      <c r="A383" s="195" t="s">
        <v>178</v>
      </c>
      <c r="B383" s="195" t="s">
        <v>1</v>
      </c>
      <c r="C383" s="196">
        <v>30</v>
      </c>
      <c r="D383" s="182">
        <v>63</v>
      </c>
      <c r="E383" s="184">
        <v>1.8</v>
      </c>
      <c r="F383" s="182">
        <v>0.3</v>
      </c>
      <c r="G383" s="184">
        <v>12.9</v>
      </c>
    </row>
    <row r="384" spans="1:7" s="46" customFormat="1" ht="14.25" customHeight="1">
      <c r="A384" s="239"/>
      <c r="B384" s="186" t="s">
        <v>8</v>
      </c>
      <c r="C384" s="177">
        <v>630</v>
      </c>
      <c r="D384" s="187">
        <f>SUM(D380:D383)</f>
        <v>564</v>
      </c>
      <c r="E384" s="187">
        <f>SUM(E380:E383)</f>
        <v>16.1</v>
      </c>
      <c r="F384" s="187">
        <f>SUM(F380:F383)</f>
        <v>14.3</v>
      </c>
      <c r="G384" s="187">
        <f>SUM(G380:G383)</f>
        <v>50.6</v>
      </c>
    </row>
    <row r="385" spans="1:7" s="46" customFormat="1" ht="14.25" customHeight="1">
      <c r="A385" s="216"/>
      <c r="B385" s="188"/>
      <c r="C385" s="189"/>
      <c r="D385" s="191"/>
      <c r="E385" s="190"/>
      <c r="F385" s="191"/>
      <c r="G385" s="191"/>
    </row>
    <row r="386" spans="1:7" s="46" customFormat="1" ht="14.25" customHeight="1">
      <c r="A386" s="216"/>
      <c r="B386" s="188"/>
      <c r="C386" s="189"/>
      <c r="D386" s="191"/>
      <c r="E386" s="190"/>
      <c r="F386" s="191"/>
      <c r="G386" s="191"/>
    </row>
    <row r="387" spans="1:7" s="46" customFormat="1" ht="14.25" customHeight="1">
      <c r="A387" s="216"/>
      <c r="B387" s="188"/>
      <c r="C387" s="189"/>
      <c r="D387" s="191"/>
      <c r="E387" s="190"/>
      <c r="F387" s="191"/>
      <c r="G387" s="191"/>
    </row>
    <row r="388" spans="1:7" s="46" customFormat="1" ht="14.25" customHeight="1">
      <c r="A388" s="216"/>
      <c r="B388" s="188"/>
      <c r="C388" s="189"/>
      <c r="D388" s="191"/>
      <c r="E388" s="190"/>
      <c r="F388" s="191"/>
      <c r="G388" s="191"/>
    </row>
    <row r="389" spans="1:7" s="46" customFormat="1" ht="14.25" customHeight="1">
      <c r="A389" s="216"/>
      <c r="B389" s="188"/>
      <c r="C389" s="189"/>
      <c r="D389" s="191"/>
      <c r="E389" s="190"/>
      <c r="F389" s="191"/>
      <c r="G389" s="191"/>
    </row>
    <row r="390" spans="1:7" s="46" customFormat="1" ht="14.25" customHeight="1">
      <c r="A390" s="216"/>
      <c r="B390" s="188"/>
      <c r="C390" s="189"/>
      <c r="D390" s="191"/>
      <c r="E390" s="190"/>
      <c r="F390" s="191"/>
      <c r="G390" s="191"/>
    </row>
    <row r="391" spans="1:7" s="46" customFormat="1" ht="14.25" customHeight="1">
      <c r="A391" s="216"/>
      <c r="B391" s="188"/>
      <c r="C391" s="189"/>
      <c r="D391" s="191"/>
      <c r="E391" s="190"/>
      <c r="F391" s="191"/>
      <c r="G391" s="191"/>
    </row>
    <row r="392" spans="1:7" s="46" customFormat="1" ht="14.25" customHeight="1">
      <c r="A392" s="216"/>
      <c r="B392" s="188"/>
      <c r="C392" s="189"/>
      <c r="D392" s="191"/>
      <c r="E392" s="190"/>
      <c r="F392" s="191"/>
      <c r="G392" s="191"/>
    </row>
    <row r="393" spans="1:7" s="46" customFormat="1" ht="14.25" customHeight="1">
      <c r="A393" s="216"/>
      <c r="B393" s="188"/>
      <c r="C393" s="189"/>
      <c r="D393" s="191"/>
      <c r="E393" s="190"/>
      <c r="F393" s="191"/>
      <c r="G393" s="191"/>
    </row>
    <row r="394" spans="1:7" s="46" customFormat="1" ht="14.25" customHeight="1">
      <c r="A394" s="216"/>
      <c r="B394" s="188"/>
      <c r="C394" s="189"/>
      <c r="D394" s="191"/>
      <c r="E394" s="190"/>
      <c r="F394" s="191"/>
      <c r="G394" s="191"/>
    </row>
    <row r="395" spans="1:7" s="46" customFormat="1" ht="14.25" customHeight="1">
      <c r="A395" s="216"/>
      <c r="B395" s="188"/>
      <c r="C395" s="189"/>
      <c r="D395" s="191"/>
      <c r="E395" s="190"/>
      <c r="F395" s="191"/>
      <c r="G395" s="191"/>
    </row>
    <row r="396" spans="1:7" s="46" customFormat="1" ht="14.25" customHeight="1">
      <c r="A396" s="216"/>
      <c r="B396" s="188"/>
      <c r="C396" s="189"/>
      <c r="D396" s="191"/>
      <c r="E396" s="190"/>
      <c r="F396" s="191"/>
      <c r="G396" s="191"/>
    </row>
    <row r="397" spans="1:7" s="46" customFormat="1" ht="14.25" customHeight="1">
      <c r="A397" s="216"/>
      <c r="B397" s="188"/>
      <c r="C397" s="189"/>
      <c r="D397" s="191"/>
      <c r="E397" s="190"/>
      <c r="F397" s="191"/>
      <c r="G397" s="191"/>
    </row>
    <row r="398" spans="1:11" s="101" customFormat="1" ht="14.25" customHeight="1">
      <c r="A398" s="216"/>
      <c r="B398" s="192"/>
      <c r="C398" s="189"/>
      <c r="D398" s="220"/>
      <c r="E398" s="220"/>
      <c r="F398" s="220"/>
      <c r="G398" s="220"/>
      <c r="H398" s="3"/>
      <c r="I398" s="3"/>
      <c r="J398" s="3"/>
      <c r="K398" s="3"/>
    </row>
    <row r="399" spans="1:7" s="46" customFormat="1" ht="14.25" customHeight="1">
      <c r="A399" s="200"/>
      <c r="B399" s="200"/>
      <c r="C399" s="189"/>
      <c r="D399" s="223"/>
      <c r="E399" s="221"/>
      <c r="F399" s="222"/>
      <c r="G399" s="222"/>
    </row>
    <row r="400" spans="1:11" s="46" customFormat="1" ht="14.25" customHeight="1">
      <c r="A400" s="197"/>
      <c r="B400" s="197" t="s">
        <v>49</v>
      </c>
      <c r="C400" s="198"/>
      <c r="D400" s="199"/>
      <c r="E400" s="199"/>
      <c r="F400" s="199"/>
      <c r="G400" s="199"/>
      <c r="H400" s="15"/>
      <c r="I400" s="15"/>
      <c r="J400" s="15"/>
      <c r="K400" s="15"/>
    </row>
    <row r="401" spans="1:7" s="46" customFormat="1" ht="14.25" customHeight="1">
      <c r="A401" s="197"/>
      <c r="B401" s="197" t="s">
        <v>52</v>
      </c>
      <c r="C401" s="198"/>
      <c r="D401" s="199"/>
      <c r="E401" s="199"/>
      <c r="F401" s="199"/>
      <c r="G401" s="199"/>
    </row>
    <row r="402" spans="1:7" s="46" customFormat="1" ht="14.25" customHeight="1" thickBot="1">
      <c r="A402" s="197"/>
      <c r="B402" s="200" t="s">
        <v>154</v>
      </c>
      <c r="C402" s="198"/>
      <c r="D402" s="199"/>
      <c r="E402" s="199"/>
      <c r="F402" s="199"/>
      <c r="G402" s="199"/>
    </row>
    <row r="403" spans="1:7" s="46" customFormat="1" ht="14.25" customHeight="1">
      <c r="A403" s="527" t="s">
        <v>22</v>
      </c>
      <c r="B403" s="494" t="s">
        <v>23</v>
      </c>
      <c r="C403" s="496" t="s">
        <v>24</v>
      </c>
      <c r="D403" s="498" t="s">
        <v>26</v>
      </c>
      <c r="E403" s="500" t="s">
        <v>25</v>
      </c>
      <c r="F403" s="501"/>
      <c r="G403" s="502"/>
    </row>
    <row r="404" spans="1:7" s="46" customFormat="1" ht="14.25" customHeight="1" thickBot="1">
      <c r="A404" s="528"/>
      <c r="B404" s="495"/>
      <c r="C404" s="497"/>
      <c r="D404" s="499"/>
      <c r="E404" s="170" t="s">
        <v>27</v>
      </c>
      <c r="F404" s="170" t="s">
        <v>28</v>
      </c>
      <c r="G404" s="171" t="s">
        <v>29</v>
      </c>
    </row>
    <row r="405" spans="1:7" s="46" customFormat="1" ht="14.25" customHeight="1" thickBot="1">
      <c r="A405" s="236">
        <v>1</v>
      </c>
      <c r="B405" s="237">
        <v>2</v>
      </c>
      <c r="C405" s="237">
        <v>3</v>
      </c>
      <c r="D405" s="238">
        <v>4</v>
      </c>
      <c r="E405" s="237">
        <v>5</v>
      </c>
      <c r="F405" s="237">
        <v>6</v>
      </c>
      <c r="G405" s="237">
        <v>7</v>
      </c>
    </row>
    <row r="406" spans="1:7" s="46" customFormat="1" ht="14.25" customHeight="1">
      <c r="A406" s="172"/>
      <c r="B406" s="173" t="s">
        <v>53</v>
      </c>
      <c r="C406" s="174"/>
      <c r="D406" s="175"/>
      <c r="E406" s="175"/>
      <c r="F406" s="175"/>
      <c r="G406" s="175"/>
    </row>
    <row r="407" spans="1:11" s="3" customFormat="1" ht="14.25" customHeight="1">
      <c r="A407" s="176"/>
      <c r="B407" s="177" t="s">
        <v>10</v>
      </c>
      <c r="C407" s="178"/>
      <c r="D407" s="180"/>
      <c r="E407" s="179"/>
      <c r="F407" s="179"/>
      <c r="G407" s="179"/>
      <c r="H407" s="46"/>
      <c r="I407" s="46"/>
      <c r="J407" s="46"/>
      <c r="K407" s="46"/>
    </row>
    <row r="408" spans="1:7" s="46" customFormat="1" ht="14.25" customHeight="1">
      <c r="A408" s="195" t="s">
        <v>413</v>
      </c>
      <c r="B408" s="183" t="s">
        <v>205</v>
      </c>
      <c r="C408" s="178">
        <v>60</v>
      </c>
      <c r="D408" s="182">
        <v>13.8</v>
      </c>
      <c r="E408" s="182">
        <v>0.7</v>
      </c>
      <c r="F408" s="182">
        <v>0.1</v>
      </c>
      <c r="G408" s="182">
        <v>2.3</v>
      </c>
    </row>
    <row r="409" spans="1:11" s="15" customFormat="1" ht="14.25" customHeight="1">
      <c r="A409" s="257" t="s">
        <v>441</v>
      </c>
      <c r="B409" s="181" t="s">
        <v>462</v>
      </c>
      <c r="C409" s="178">
        <v>90</v>
      </c>
      <c r="D409" s="182">
        <v>127.1</v>
      </c>
      <c r="E409" s="182">
        <v>9.2</v>
      </c>
      <c r="F409" s="182">
        <v>3.1</v>
      </c>
      <c r="G409" s="182">
        <v>10.1</v>
      </c>
      <c r="H409" s="46"/>
      <c r="I409" s="46"/>
      <c r="J409" s="46"/>
      <c r="K409" s="46"/>
    </row>
    <row r="410" spans="1:11" s="46" customFormat="1" ht="14.25" customHeight="1">
      <c r="A410" s="195" t="s">
        <v>410</v>
      </c>
      <c r="B410" s="183" t="s">
        <v>409</v>
      </c>
      <c r="C410" s="178">
        <v>200</v>
      </c>
      <c r="D410" s="182">
        <v>266.6</v>
      </c>
      <c r="E410" s="182">
        <v>4.9</v>
      </c>
      <c r="F410" s="182">
        <v>5.7</v>
      </c>
      <c r="G410" s="182">
        <v>48.9</v>
      </c>
      <c r="H410" s="3"/>
      <c r="I410" s="3"/>
      <c r="J410" s="3"/>
      <c r="K410" s="3"/>
    </row>
    <row r="411" spans="1:7" s="46" customFormat="1" ht="14.25" customHeight="1">
      <c r="A411" s="257" t="s">
        <v>450</v>
      </c>
      <c r="B411" s="181" t="s">
        <v>463</v>
      </c>
      <c r="C411" s="178">
        <v>200</v>
      </c>
      <c r="D411" s="182">
        <v>141.2</v>
      </c>
      <c r="E411" s="182">
        <v>0.4</v>
      </c>
      <c r="F411" s="182">
        <v>0.1</v>
      </c>
      <c r="G411" s="182">
        <v>34</v>
      </c>
    </row>
    <row r="412" spans="1:7" s="46" customFormat="1" ht="14.25" customHeight="1">
      <c r="A412" s="195" t="s">
        <v>178</v>
      </c>
      <c r="B412" s="195" t="s">
        <v>1</v>
      </c>
      <c r="C412" s="196">
        <v>30</v>
      </c>
      <c r="D412" s="182">
        <v>63</v>
      </c>
      <c r="E412" s="184">
        <v>1.8</v>
      </c>
      <c r="F412" s="182">
        <v>0.3</v>
      </c>
      <c r="G412" s="184">
        <v>12.9</v>
      </c>
    </row>
    <row r="413" spans="1:7" s="46" customFormat="1" ht="14.25" customHeight="1">
      <c r="A413" s="239"/>
      <c r="B413" s="186" t="s">
        <v>8</v>
      </c>
      <c r="C413" s="177">
        <f>SUM(C408:C412)</f>
        <v>580</v>
      </c>
      <c r="D413" s="187">
        <f>SUM(D408:D412)</f>
        <v>611.7</v>
      </c>
      <c r="E413" s="187">
        <f>SUM(E408:E412)</f>
        <v>17</v>
      </c>
      <c r="F413" s="187">
        <f>SUM(F408:F412)</f>
        <v>9.3</v>
      </c>
      <c r="G413" s="187">
        <f>SUM(G408:G412)</f>
        <v>108.2</v>
      </c>
    </row>
    <row r="414" spans="1:7" s="46" customFormat="1" ht="14.25" customHeight="1">
      <c r="A414" s="206"/>
      <c r="B414" s="192"/>
      <c r="C414" s="193"/>
      <c r="D414" s="201"/>
      <c r="E414" s="194"/>
      <c r="F414" s="194"/>
      <c r="G414" s="194"/>
    </row>
    <row r="415" spans="1:7" s="46" customFormat="1" ht="14.25" customHeight="1">
      <c r="A415" s="216"/>
      <c r="B415" s="188"/>
      <c r="C415" s="189"/>
      <c r="D415" s="191"/>
      <c r="E415" s="191"/>
      <c r="F415" s="191"/>
      <c r="G415" s="191"/>
    </row>
    <row r="416" spans="1:7" s="46" customFormat="1" ht="14.25" customHeight="1">
      <c r="A416" s="216"/>
      <c r="B416" s="192"/>
      <c r="C416" s="189"/>
      <c r="D416" s="220"/>
      <c r="E416" s="220"/>
      <c r="F416" s="220"/>
      <c r="G416" s="220"/>
    </row>
    <row r="417" spans="1:7" s="46" customFormat="1" ht="14.25" customHeight="1">
      <c r="A417" s="176"/>
      <c r="B417" s="177" t="s">
        <v>88</v>
      </c>
      <c r="C417" s="178"/>
      <c r="D417" s="180"/>
      <c r="E417" s="179"/>
      <c r="F417" s="179"/>
      <c r="G417" s="179"/>
    </row>
    <row r="418" spans="1:7" s="46" customFormat="1" ht="14.25" customHeight="1">
      <c r="A418" s="195" t="s">
        <v>277</v>
      </c>
      <c r="B418" s="203" t="s">
        <v>278</v>
      </c>
      <c r="C418" s="178">
        <v>100</v>
      </c>
      <c r="D418" s="182">
        <v>155</v>
      </c>
      <c r="E418" s="185">
        <v>2.59</v>
      </c>
      <c r="F418" s="182">
        <v>6.22</v>
      </c>
      <c r="G418" s="185">
        <v>22.15</v>
      </c>
    </row>
    <row r="419" spans="1:7" s="46" customFormat="1" ht="14.25" customHeight="1">
      <c r="A419" s="257" t="s">
        <v>116</v>
      </c>
      <c r="B419" s="432" t="s">
        <v>301</v>
      </c>
      <c r="C419" s="180">
        <v>213</v>
      </c>
      <c r="D419" s="210">
        <v>119.4</v>
      </c>
      <c r="E419" s="210">
        <v>5</v>
      </c>
      <c r="F419" s="210">
        <v>6.4</v>
      </c>
      <c r="G419" s="210">
        <v>8.7</v>
      </c>
    </row>
    <row r="420" spans="1:7" s="46" customFormat="1" ht="14.25" customHeight="1">
      <c r="A420" s="207"/>
      <c r="B420" s="208" t="s">
        <v>245</v>
      </c>
      <c r="C420" s="400"/>
      <c r="D420" s="210"/>
      <c r="E420" s="210"/>
      <c r="F420" s="210"/>
      <c r="G420" s="210"/>
    </row>
    <row r="421" spans="1:7" s="46" customFormat="1" ht="14.25" customHeight="1">
      <c r="A421" s="425" t="s">
        <v>430</v>
      </c>
      <c r="B421" s="181" t="s">
        <v>464</v>
      </c>
      <c r="C421" s="180">
        <v>100</v>
      </c>
      <c r="D421" s="458">
        <v>192</v>
      </c>
      <c r="E421" s="458">
        <v>12</v>
      </c>
      <c r="F421" s="458">
        <v>13</v>
      </c>
      <c r="G421" s="459">
        <v>0</v>
      </c>
    </row>
    <row r="422" spans="1:7" s="46" customFormat="1" ht="14.25" customHeight="1">
      <c r="A422" s="257" t="s">
        <v>465</v>
      </c>
      <c r="B422" s="432" t="s">
        <v>43</v>
      </c>
      <c r="C422" s="180">
        <v>150</v>
      </c>
      <c r="D422" s="182">
        <v>145.8</v>
      </c>
      <c r="E422" s="182">
        <v>3.1</v>
      </c>
      <c r="F422" s="182">
        <v>6</v>
      </c>
      <c r="G422" s="182">
        <v>19.7</v>
      </c>
    </row>
    <row r="423" spans="1:7" s="46" customFormat="1" ht="14.25" customHeight="1">
      <c r="A423" s="195" t="s">
        <v>279</v>
      </c>
      <c r="B423" s="183" t="s">
        <v>280</v>
      </c>
      <c r="C423" s="178">
        <v>200</v>
      </c>
      <c r="D423" s="185">
        <v>88.2</v>
      </c>
      <c r="E423" s="185">
        <v>0.68</v>
      </c>
      <c r="F423" s="185">
        <v>0.3</v>
      </c>
      <c r="G423" s="185">
        <v>20.7</v>
      </c>
    </row>
    <row r="424" spans="1:7" s="46" customFormat="1" ht="14.25" customHeight="1">
      <c r="A424" s="195" t="s">
        <v>178</v>
      </c>
      <c r="B424" s="183" t="s">
        <v>89</v>
      </c>
      <c r="C424" s="178">
        <v>30</v>
      </c>
      <c r="D424" s="182">
        <v>63</v>
      </c>
      <c r="E424" s="184">
        <v>1.8</v>
      </c>
      <c r="F424" s="182">
        <v>0.3</v>
      </c>
      <c r="G424" s="184">
        <v>12.9</v>
      </c>
    </row>
    <row r="425" spans="1:7" s="46" customFormat="1" ht="14.25" customHeight="1">
      <c r="A425" s="195" t="s">
        <v>178</v>
      </c>
      <c r="B425" s="195" t="s">
        <v>90</v>
      </c>
      <c r="C425" s="196">
        <v>30</v>
      </c>
      <c r="D425" s="185">
        <v>57</v>
      </c>
      <c r="E425" s="185">
        <v>1.8</v>
      </c>
      <c r="F425" s="185">
        <v>0.3</v>
      </c>
      <c r="G425" s="185">
        <v>11.4</v>
      </c>
    </row>
    <row r="426" spans="1:7" s="46" customFormat="1" ht="14.25" customHeight="1">
      <c r="A426" s="239"/>
      <c r="B426" s="186" t="s">
        <v>8</v>
      </c>
      <c r="C426" s="177"/>
      <c r="D426" s="187">
        <f>SUM(D418:D425)</f>
        <v>820.4000000000001</v>
      </c>
      <c r="E426" s="187">
        <f>SUM(E418:E425)</f>
        <v>26.970000000000002</v>
      </c>
      <c r="F426" s="187">
        <f>SUM(F418:F425)</f>
        <v>32.519999999999996</v>
      </c>
      <c r="G426" s="187">
        <f>SUM(G418:G425)</f>
        <v>95.55000000000001</v>
      </c>
    </row>
    <row r="427" spans="1:7" s="46" customFormat="1" ht="14.25" customHeight="1">
      <c r="A427" s="206"/>
      <c r="B427" s="192"/>
      <c r="C427" s="193"/>
      <c r="D427" s="194"/>
      <c r="E427" s="194"/>
      <c r="F427" s="194"/>
      <c r="G427" s="194"/>
    </row>
    <row r="428" spans="1:7" s="46" customFormat="1" ht="14.25" customHeight="1">
      <c r="A428" s="206"/>
      <c r="B428" s="192"/>
      <c r="C428" s="193"/>
      <c r="D428" s="194"/>
      <c r="E428" s="194"/>
      <c r="F428" s="194"/>
      <c r="G428" s="194"/>
    </row>
    <row r="429" spans="1:7" s="46" customFormat="1" ht="14.25" customHeight="1">
      <c r="A429" s="206"/>
      <c r="B429" s="192"/>
      <c r="C429" s="193"/>
      <c r="D429" s="194"/>
      <c r="E429" s="194"/>
      <c r="F429" s="194"/>
      <c r="G429" s="194"/>
    </row>
    <row r="430" spans="1:7" s="46" customFormat="1" ht="14.25" customHeight="1">
      <c r="A430" s="176"/>
      <c r="B430" s="177" t="s">
        <v>157</v>
      </c>
      <c r="C430" s="178"/>
      <c r="D430" s="180"/>
      <c r="E430" s="179"/>
      <c r="F430" s="179"/>
      <c r="G430" s="179"/>
    </row>
    <row r="431" spans="1:7" s="46" customFormat="1" ht="14.25" customHeight="1">
      <c r="A431" s="195"/>
      <c r="B431" s="181" t="s">
        <v>159</v>
      </c>
      <c r="C431" s="178">
        <v>30</v>
      </c>
      <c r="D431" s="182">
        <v>96.76</v>
      </c>
      <c r="E431" s="182">
        <v>0.96</v>
      </c>
      <c r="F431" s="182">
        <v>0</v>
      </c>
      <c r="G431" s="182">
        <v>19.53</v>
      </c>
    </row>
    <row r="432" spans="1:7" s="46" customFormat="1" ht="14.25" customHeight="1">
      <c r="A432" s="195" t="s">
        <v>445</v>
      </c>
      <c r="B432" s="181" t="s">
        <v>315</v>
      </c>
      <c r="C432" s="178">
        <v>90</v>
      </c>
      <c r="D432" s="182">
        <v>127.1</v>
      </c>
      <c r="E432" s="182">
        <v>14.4</v>
      </c>
      <c r="F432" s="182">
        <v>3.3</v>
      </c>
      <c r="G432" s="182">
        <v>10.1</v>
      </c>
    </row>
    <row r="433" spans="1:7" s="46" customFormat="1" ht="14.25" customHeight="1">
      <c r="A433" s="195" t="s">
        <v>410</v>
      </c>
      <c r="B433" s="183" t="s">
        <v>409</v>
      </c>
      <c r="C433" s="178">
        <v>180</v>
      </c>
      <c r="D433" s="182">
        <v>239.94</v>
      </c>
      <c r="E433" s="182">
        <v>4.41</v>
      </c>
      <c r="F433" s="182">
        <v>5.13</v>
      </c>
      <c r="G433" s="182">
        <v>44.1</v>
      </c>
    </row>
    <row r="434" spans="1:7" s="46" customFormat="1" ht="14.25" customHeight="1">
      <c r="A434" s="195" t="s">
        <v>184</v>
      </c>
      <c r="B434" s="181" t="s">
        <v>44</v>
      </c>
      <c r="C434" s="178">
        <v>200</v>
      </c>
      <c r="D434" s="182">
        <v>26.8</v>
      </c>
      <c r="E434" s="184">
        <v>0.2</v>
      </c>
      <c r="F434" s="184">
        <v>0</v>
      </c>
      <c r="G434" s="182">
        <v>6.5</v>
      </c>
    </row>
    <row r="435" spans="1:7" s="46" customFormat="1" ht="14.25" customHeight="1">
      <c r="A435" s="195" t="s">
        <v>178</v>
      </c>
      <c r="B435" s="195" t="s">
        <v>1</v>
      </c>
      <c r="C435" s="196">
        <v>30</v>
      </c>
      <c r="D435" s="182">
        <v>63</v>
      </c>
      <c r="E435" s="184">
        <v>1.8</v>
      </c>
      <c r="F435" s="182">
        <v>0.3</v>
      </c>
      <c r="G435" s="184">
        <v>12.9</v>
      </c>
    </row>
    <row r="436" spans="1:7" s="46" customFormat="1" ht="14.25" customHeight="1">
      <c r="A436" s="239"/>
      <c r="B436" s="186" t="s">
        <v>8</v>
      </c>
      <c r="C436" s="177">
        <f>SUM(C431:C435)</f>
        <v>530</v>
      </c>
      <c r="D436" s="187">
        <f>SUM(D431:D435)</f>
        <v>553.6</v>
      </c>
      <c r="E436" s="187">
        <f>SUM(E431:E435)</f>
        <v>21.77</v>
      </c>
      <c r="F436" s="187">
        <f>SUM(F431:F435)</f>
        <v>8.73</v>
      </c>
      <c r="G436" s="187">
        <f>SUM(G431:G435)</f>
        <v>93.13000000000001</v>
      </c>
    </row>
    <row r="437" s="46" customFormat="1" ht="14.25" customHeight="1">
      <c r="A437" s="162"/>
    </row>
    <row r="438" s="46" customFormat="1" ht="14.25" customHeight="1">
      <c r="A438" s="162"/>
    </row>
    <row r="439" s="46" customFormat="1" ht="14.25" customHeight="1">
      <c r="A439" s="162"/>
    </row>
    <row r="440" s="46" customFormat="1" ht="14.25" customHeight="1">
      <c r="A440" s="162"/>
    </row>
    <row r="441" s="46" customFormat="1" ht="14.25" customHeight="1">
      <c r="A441" s="162"/>
    </row>
    <row r="442" s="46" customFormat="1" ht="14.25" customHeight="1">
      <c r="A442" s="162"/>
    </row>
    <row r="443" s="46" customFormat="1" ht="14.25" customHeight="1">
      <c r="A443" s="162"/>
    </row>
    <row r="444" s="46" customFormat="1" ht="14.25" customHeight="1">
      <c r="A444" s="162"/>
    </row>
    <row r="445" s="46" customFormat="1" ht="14.25" customHeight="1">
      <c r="A445" s="162"/>
    </row>
    <row r="446" s="46" customFormat="1" ht="14.25" customHeight="1">
      <c r="A446" s="162"/>
    </row>
    <row r="447" s="46" customFormat="1" ht="14.25" customHeight="1">
      <c r="A447" s="162"/>
    </row>
    <row r="448" s="46" customFormat="1" ht="14.25" customHeight="1">
      <c r="A448" s="162"/>
    </row>
    <row r="449" s="46" customFormat="1" ht="14.25" customHeight="1">
      <c r="A449" s="162"/>
    </row>
    <row r="450" s="46" customFormat="1" ht="14.25" customHeight="1">
      <c r="A450" s="162"/>
    </row>
    <row r="451" spans="1:7" s="46" customFormat="1" ht="14.25" customHeight="1">
      <c r="A451" s="197"/>
      <c r="B451" s="197" t="s">
        <v>49</v>
      </c>
      <c r="C451" s="198"/>
      <c r="D451" s="229"/>
      <c r="E451" s="229"/>
      <c r="F451" s="229"/>
      <c r="G451" s="229"/>
    </row>
    <row r="452" spans="1:7" s="46" customFormat="1" ht="14.25" customHeight="1">
      <c r="A452" s="197"/>
      <c r="B452" s="197" t="s">
        <v>56</v>
      </c>
      <c r="C452" s="198"/>
      <c r="D452" s="229"/>
      <c r="E452" s="229"/>
      <c r="F452" s="229"/>
      <c r="G452" s="229"/>
    </row>
    <row r="453" spans="1:7" s="46" customFormat="1" ht="14.25" customHeight="1" thickBot="1">
      <c r="A453" s="197"/>
      <c r="B453" s="200" t="s">
        <v>154</v>
      </c>
      <c r="C453" s="198"/>
      <c r="D453" s="229"/>
      <c r="E453" s="229"/>
      <c r="F453" s="229"/>
      <c r="G453" s="229"/>
    </row>
    <row r="454" spans="1:7" s="46" customFormat="1" ht="14.25" customHeight="1">
      <c r="A454" s="527" t="s">
        <v>22</v>
      </c>
      <c r="B454" s="494" t="s">
        <v>23</v>
      </c>
      <c r="C454" s="496" t="s">
        <v>24</v>
      </c>
      <c r="D454" s="498" t="s">
        <v>26</v>
      </c>
      <c r="E454" s="500" t="s">
        <v>25</v>
      </c>
      <c r="F454" s="501"/>
      <c r="G454" s="502"/>
    </row>
    <row r="455" spans="1:7" s="46" customFormat="1" ht="14.25" customHeight="1" thickBot="1">
      <c r="A455" s="528"/>
      <c r="B455" s="495"/>
      <c r="C455" s="497"/>
      <c r="D455" s="499"/>
      <c r="E455" s="170" t="s">
        <v>27</v>
      </c>
      <c r="F455" s="170" t="s">
        <v>28</v>
      </c>
      <c r="G455" s="171" t="s">
        <v>29</v>
      </c>
    </row>
    <row r="456" spans="1:7" s="46" customFormat="1" ht="14.25" customHeight="1" thickBot="1">
      <c r="A456" s="236">
        <v>1</v>
      </c>
      <c r="B456" s="237">
        <v>2</v>
      </c>
      <c r="C456" s="237">
        <v>3</v>
      </c>
      <c r="D456" s="238">
        <v>4</v>
      </c>
      <c r="E456" s="237">
        <v>5</v>
      </c>
      <c r="F456" s="237">
        <v>6</v>
      </c>
      <c r="G456" s="237">
        <v>7</v>
      </c>
    </row>
    <row r="457" spans="1:7" s="46" customFormat="1" ht="14.25" customHeight="1">
      <c r="A457" s="172"/>
      <c r="B457" s="173" t="s">
        <v>57</v>
      </c>
      <c r="C457" s="174"/>
      <c r="D457" s="175"/>
      <c r="E457" s="175"/>
      <c r="F457" s="175"/>
      <c r="G457" s="175"/>
    </row>
    <row r="458" spans="1:7" s="46" customFormat="1" ht="14.25" customHeight="1">
      <c r="A458" s="176"/>
      <c r="B458" s="177" t="s">
        <v>10</v>
      </c>
      <c r="C458" s="178"/>
      <c r="D458" s="180"/>
      <c r="E458" s="179"/>
      <c r="F458" s="179"/>
      <c r="G458" s="179"/>
    </row>
    <row r="459" spans="1:7" s="46" customFormat="1" ht="14.25" customHeight="1">
      <c r="A459" s="257" t="s">
        <v>250</v>
      </c>
      <c r="B459" s="181" t="s">
        <v>258</v>
      </c>
      <c r="C459" s="178">
        <v>150</v>
      </c>
      <c r="D459" s="182">
        <v>75.2</v>
      </c>
      <c r="E459" s="182">
        <v>4</v>
      </c>
      <c r="F459" s="182">
        <v>0.4</v>
      </c>
      <c r="G459" s="182">
        <v>9.8</v>
      </c>
    </row>
    <row r="460" spans="1:7" s="46" customFormat="1" ht="14.25" customHeight="1">
      <c r="A460" s="195" t="s">
        <v>445</v>
      </c>
      <c r="B460" s="181" t="s">
        <v>315</v>
      </c>
      <c r="C460" s="178">
        <v>90</v>
      </c>
      <c r="D460" s="182">
        <v>127.1</v>
      </c>
      <c r="E460" s="182">
        <v>14.4</v>
      </c>
      <c r="F460" s="182">
        <v>3.3</v>
      </c>
      <c r="G460" s="182">
        <v>10.1</v>
      </c>
    </row>
    <row r="461" spans="1:7" s="46" customFormat="1" ht="14.25" customHeight="1">
      <c r="A461" s="195" t="s">
        <v>466</v>
      </c>
      <c r="B461" s="181" t="s">
        <v>55</v>
      </c>
      <c r="C461" s="178">
        <v>180</v>
      </c>
      <c r="D461" s="182">
        <v>286.67</v>
      </c>
      <c r="E461" s="184">
        <v>9.81</v>
      </c>
      <c r="F461" s="184">
        <v>8.28</v>
      </c>
      <c r="G461" s="184">
        <v>43</v>
      </c>
    </row>
    <row r="462" spans="1:7" s="46" customFormat="1" ht="14.25" customHeight="1">
      <c r="A462" s="257" t="s">
        <v>224</v>
      </c>
      <c r="B462" s="439" t="s">
        <v>379</v>
      </c>
      <c r="C462" s="178">
        <v>200</v>
      </c>
      <c r="D462" s="182">
        <v>37.9</v>
      </c>
      <c r="E462" s="184">
        <v>0.4</v>
      </c>
      <c r="F462" s="184">
        <v>0</v>
      </c>
      <c r="G462" s="184">
        <v>9.1</v>
      </c>
    </row>
    <row r="463" spans="1:7" s="46" customFormat="1" ht="14.25" customHeight="1">
      <c r="A463" s="257" t="s">
        <v>178</v>
      </c>
      <c r="B463" s="181" t="s">
        <v>1</v>
      </c>
      <c r="C463" s="196">
        <v>30</v>
      </c>
      <c r="D463" s="182">
        <v>63</v>
      </c>
      <c r="E463" s="184">
        <v>1.8</v>
      </c>
      <c r="F463" s="182">
        <v>0.3</v>
      </c>
      <c r="G463" s="184">
        <v>12.9</v>
      </c>
    </row>
    <row r="464" spans="1:7" s="46" customFormat="1" ht="14.25" customHeight="1">
      <c r="A464" s="239"/>
      <c r="B464" s="186" t="s">
        <v>8</v>
      </c>
      <c r="C464" s="177">
        <f>SUM(C459:C463)</f>
        <v>650</v>
      </c>
      <c r="D464" s="187">
        <f>SUM(D459:D463)</f>
        <v>589.87</v>
      </c>
      <c r="E464" s="187">
        <f>SUM(E459:E463)</f>
        <v>30.41</v>
      </c>
      <c r="F464" s="187">
        <f>SUM(F459:F463)</f>
        <v>12.28</v>
      </c>
      <c r="G464" s="187">
        <f>SUM(G459:G463)</f>
        <v>84.9</v>
      </c>
    </row>
    <row r="465" spans="1:7" s="46" customFormat="1" ht="14.25" customHeight="1">
      <c r="A465" s="246"/>
      <c r="B465" s="229"/>
      <c r="C465" s="229"/>
      <c r="D465" s="229"/>
      <c r="E465" s="229"/>
      <c r="F465" s="229"/>
      <c r="G465" s="229"/>
    </row>
    <row r="466" spans="1:7" s="46" customFormat="1" ht="14.25" customHeight="1">
      <c r="A466" s="246"/>
      <c r="B466" s="229"/>
      <c r="C466" s="229"/>
      <c r="D466" s="229"/>
      <c r="E466" s="229"/>
      <c r="F466" s="229"/>
      <c r="G466" s="229"/>
    </row>
    <row r="467" spans="1:7" s="46" customFormat="1" ht="14.25" customHeight="1">
      <c r="A467" s="246"/>
      <c r="B467" s="229"/>
      <c r="C467" s="229"/>
      <c r="D467" s="229"/>
      <c r="E467" s="229"/>
      <c r="F467" s="229"/>
      <c r="G467" s="229"/>
    </row>
    <row r="468" spans="1:7" s="46" customFormat="1" ht="14.25" customHeight="1">
      <c r="A468" s="176"/>
      <c r="B468" s="177" t="s">
        <v>88</v>
      </c>
      <c r="C468" s="178"/>
      <c r="D468" s="180"/>
      <c r="E468" s="179"/>
      <c r="F468" s="179"/>
      <c r="G468" s="179"/>
    </row>
    <row r="469" spans="1:7" s="46" customFormat="1" ht="14.25" customHeight="1">
      <c r="A469" s="257" t="s">
        <v>413</v>
      </c>
      <c r="B469" s="432" t="s">
        <v>467</v>
      </c>
      <c r="C469" s="180">
        <v>60</v>
      </c>
      <c r="D469" s="476">
        <v>7.2</v>
      </c>
      <c r="E469" s="467">
        <v>0</v>
      </c>
      <c r="F469" s="467">
        <v>0</v>
      </c>
      <c r="G469" s="468">
        <v>2.4</v>
      </c>
    </row>
    <row r="470" spans="1:7" s="46" customFormat="1" ht="14.25" customHeight="1">
      <c r="A470" s="257" t="s">
        <v>117</v>
      </c>
      <c r="B470" s="432" t="s">
        <v>468</v>
      </c>
      <c r="C470" s="180">
        <v>213</v>
      </c>
      <c r="D470" s="182">
        <v>118.9</v>
      </c>
      <c r="E470" s="182">
        <v>9.17</v>
      </c>
      <c r="F470" s="182">
        <v>7.43</v>
      </c>
      <c r="G470" s="182">
        <v>16.5</v>
      </c>
    </row>
    <row r="471" spans="1:7" s="46" customFormat="1" ht="14.25" customHeight="1">
      <c r="A471" s="207"/>
      <c r="B471" s="208" t="s">
        <v>260</v>
      </c>
      <c r="C471" s="400"/>
      <c r="D471" s="210"/>
      <c r="E471" s="210"/>
      <c r="F471" s="210"/>
      <c r="G471" s="210"/>
    </row>
    <row r="472" spans="1:7" s="46" customFormat="1" ht="14.25" customHeight="1">
      <c r="A472" s="257" t="s">
        <v>47</v>
      </c>
      <c r="B472" s="432" t="s">
        <v>99</v>
      </c>
      <c r="C472" s="209" t="s">
        <v>156</v>
      </c>
      <c r="D472" s="210">
        <v>341</v>
      </c>
      <c r="E472" s="210">
        <v>13.8</v>
      </c>
      <c r="F472" s="210">
        <v>12.45</v>
      </c>
      <c r="G472" s="210">
        <v>36.05</v>
      </c>
    </row>
    <row r="473" spans="1:7" s="46" customFormat="1" ht="14.25" customHeight="1">
      <c r="A473" s="257" t="s">
        <v>108</v>
      </c>
      <c r="B473" s="432" t="s">
        <v>469</v>
      </c>
      <c r="C473" s="180">
        <v>200</v>
      </c>
      <c r="D473" s="182">
        <v>144.6</v>
      </c>
      <c r="E473" s="182">
        <v>0.1</v>
      </c>
      <c r="F473" s="182">
        <v>0.1</v>
      </c>
      <c r="G473" s="182">
        <v>27.9</v>
      </c>
    </row>
    <row r="474" spans="1:7" s="46" customFormat="1" ht="14.25" customHeight="1">
      <c r="A474" s="257" t="s">
        <v>178</v>
      </c>
      <c r="B474" s="432" t="s">
        <v>1</v>
      </c>
      <c r="C474" s="433">
        <v>30</v>
      </c>
      <c r="D474" s="182">
        <v>63</v>
      </c>
      <c r="E474" s="182">
        <v>1.8</v>
      </c>
      <c r="F474" s="182">
        <v>0.3</v>
      </c>
      <c r="G474" s="182">
        <v>12.9</v>
      </c>
    </row>
    <row r="475" spans="1:7" s="46" customFormat="1" ht="14.25" customHeight="1">
      <c r="A475" s="257" t="s">
        <v>178</v>
      </c>
      <c r="B475" s="257" t="s">
        <v>90</v>
      </c>
      <c r="C475" s="433">
        <v>30</v>
      </c>
      <c r="D475" s="182">
        <v>57</v>
      </c>
      <c r="E475" s="182">
        <v>1.8</v>
      </c>
      <c r="F475" s="182">
        <v>0.3</v>
      </c>
      <c r="G475" s="182">
        <v>11.4</v>
      </c>
    </row>
    <row r="476" spans="1:7" s="46" customFormat="1" ht="14.25" customHeight="1">
      <c r="A476" s="434"/>
      <c r="B476" s="434" t="s">
        <v>8</v>
      </c>
      <c r="C476" s="423">
        <f>SUM(C469:C475)</f>
        <v>533</v>
      </c>
      <c r="D476" s="424">
        <f>SUM(D469:D475)</f>
        <v>731.7</v>
      </c>
      <c r="E476" s="424">
        <f>SUM(E469:E475)</f>
        <v>26.67</v>
      </c>
      <c r="F476" s="424">
        <f>SUM(F469:F475)</f>
        <v>20.580000000000002</v>
      </c>
      <c r="G476" s="424">
        <f>SUM(G469:G475)</f>
        <v>107.15</v>
      </c>
    </row>
    <row r="477" spans="1:7" s="46" customFormat="1" ht="14.25" customHeight="1">
      <c r="A477" s="246"/>
      <c r="B477" s="229"/>
      <c r="C477" s="229"/>
      <c r="D477" s="229"/>
      <c r="E477" s="229"/>
      <c r="F477" s="229"/>
      <c r="G477" s="229"/>
    </row>
    <row r="478" spans="1:7" s="46" customFormat="1" ht="14.25" customHeight="1">
      <c r="A478" s="246"/>
      <c r="B478" s="229"/>
      <c r="C478" s="229"/>
      <c r="D478" s="229"/>
      <c r="E478" s="229"/>
      <c r="F478" s="229"/>
      <c r="G478" s="229"/>
    </row>
    <row r="479" spans="1:7" s="46" customFormat="1" ht="14.25" customHeight="1">
      <c r="A479" s="246"/>
      <c r="B479" s="229"/>
      <c r="C479" s="229"/>
      <c r="D479" s="229"/>
      <c r="E479" s="229"/>
      <c r="F479" s="229"/>
      <c r="G479" s="229"/>
    </row>
    <row r="480" spans="1:7" s="46" customFormat="1" ht="14.25" customHeight="1">
      <c r="A480" s="176"/>
      <c r="B480" s="177" t="s">
        <v>157</v>
      </c>
      <c r="C480" s="178"/>
      <c r="D480" s="179"/>
      <c r="E480" s="179"/>
      <c r="F480" s="179"/>
      <c r="G480" s="179"/>
    </row>
    <row r="481" spans="1:7" s="46" customFormat="1" ht="14.25" customHeight="1">
      <c r="A481" s="195" t="s">
        <v>180</v>
      </c>
      <c r="B481" s="181" t="s">
        <v>179</v>
      </c>
      <c r="C481" s="178">
        <v>100</v>
      </c>
      <c r="D481" s="182">
        <v>53</v>
      </c>
      <c r="E481" s="182">
        <v>0.8</v>
      </c>
      <c r="F481" s="182">
        <v>0.3</v>
      </c>
      <c r="G481" s="182">
        <v>11.5</v>
      </c>
    </row>
    <row r="482" spans="1:12" s="46" customFormat="1" ht="14.25" customHeight="1">
      <c r="A482" s="195" t="s">
        <v>470</v>
      </c>
      <c r="B482" s="183" t="s">
        <v>182</v>
      </c>
      <c r="C482" s="178"/>
      <c r="D482" s="182"/>
      <c r="E482" s="182"/>
      <c r="F482" s="182"/>
      <c r="G482" s="182"/>
      <c r="H482" s="178">
        <v>100</v>
      </c>
      <c r="I482" s="182">
        <v>14.17</v>
      </c>
      <c r="J482" s="182">
        <v>0.8</v>
      </c>
      <c r="K482" s="182">
        <v>0</v>
      </c>
      <c r="L482" s="182">
        <v>3.8</v>
      </c>
    </row>
    <row r="483" spans="1:7" s="46" customFormat="1" ht="14.25" customHeight="1">
      <c r="A483" s="195" t="s">
        <v>471</v>
      </c>
      <c r="B483" s="183" t="s">
        <v>344</v>
      </c>
      <c r="C483" s="178" t="s">
        <v>365</v>
      </c>
      <c r="D483" s="182">
        <v>197.5</v>
      </c>
      <c r="E483" s="182">
        <v>10.6</v>
      </c>
      <c r="F483" s="182">
        <v>12.2</v>
      </c>
      <c r="G483" s="182">
        <v>8.33</v>
      </c>
    </row>
    <row r="484" spans="1:14" s="46" customFormat="1" ht="14.25" customHeight="1">
      <c r="A484" s="195" t="s">
        <v>466</v>
      </c>
      <c r="B484" s="181" t="s">
        <v>55</v>
      </c>
      <c r="C484" s="178">
        <v>180</v>
      </c>
      <c r="D484" s="182">
        <v>286.67</v>
      </c>
      <c r="E484" s="184">
        <v>9.81</v>
      </c>
      <c r="F484" s="184">
        <v>8.28</v>
      </c>
      <c r="G484" s="184">
        <v>43</v>
      </c>
      <c r="H484" s="195" t="s">
        <v>35</v>
      </c>
      <c r="I484" s="183" t="s">
        <v>2</v>
      </c>
      <c r="J484" s="178">
        <v>200</v>
      </c>
      <c r="K484" s="182">
        <v>200</v>
      </c>
      <c r="L484" s="182">
        <v>3.86</v>
      </c>
      <c r="M484" s="182">
        <v>7.46</v>
      </c>
      <c r="N484" s="182">
        <v>26.66</v>
      </c>
    </row>
    <row r="485" spans="1:7" s="46" customFormat="1" ht="14.25" customHeight="1">
      <c r="A485" s="195" t="s">
        <v>184</v>
      </c>
      <c r="B485" s="183" t="s">
        <v>319</v>
      </c>
      <c r="C485" s="178">
        <v>200</v>
      </c>
      <c r="D485" s="182">
        <v>26.8</v>
      </c>
      <c r="E485" s="184">
        <v>0.2</v>
      </c>
      <c r="F485" s="184">
        <v>0</v>
      </c>
      <c r="G485" s="184">
        <v>6.5</v>
      </c>
    </row>
    <row r="486" spans="1:7" s="46" customFormat="1" ht="14.25" customHeight="1">
      <c r="A486" s="195" t="s">
        <v>178</v>
      </c>
      <c r="B486" s="195" t="s">
        <v>1</v>
      </c>
      <c r="C486" s="196">
        <v>30</v>
      </c>
      <c r="D486" s="182">
        <v>63</v>
      </c>
      <c r="E486" s="184">
        <v>1.8</v>
      </c>
      <c r="F486" s="182">
        <v>0.3</v>
      </c>
      <c r="G486" s="184">
        <v>12.9</v>
      </c>
    </row>
    <row r="487" spans="1:7" s="46" customFormat="1" ht="14.25" customHeight="1">
      <c r="A487" s="239"/>
      <c r="B487" s="186" t="s">
        <v>8</v>
      </c>
      <c r="C487" s="177">
        <f>SUM(C481:C486)</f>
        <v>510</v>
      </c>
      <c r="D487" s="187">
        <f>SUM(D481:D486)</f>
        <v>626.97</v>
      </c>
      <c r="E487" s="187">
        <f>SUM(E481:E486)</f>
        <v>23.21</v>
      </c>
      <c r="F487" s="187">
        <f>SUM(F481:F486)</f>
        <v>21.080000000000002</v>
      </c>
      <c r="G487" s="187">
        <f>SUM(G481:G486)</f>
        <v>82.23</v>
      </c>
    </row>
    <row r="488" spans="1:7" s="46" customFormat="1" ht="14.25" customHeight="1">
      <c r="A488" s="246"/>
      <c r="B488" s="229"/>
      <c r="C488" s="229"/>
      <c r="D488" s="229"/>
      <c r="E488" s="229"/>
      <c r="F488" s="229"/>
      <c r="G488" s="229"/>
    </row>
    <row r="489" spans="1:7" s="46" customFormat="1" ht="14.25" customHeight="1">
      <c r="A489" s="246"/>
      <c r="B489" s="229"/>
      <c r="C489" s="229"/>
      <c r="D489" s="229"/>
      <c r="E489" s="229"/>
      <c r="F489" s="229"/>
      <c r="G489" s="229"/>
    </row>
    <row r="490" spans="1:7" s="46" customFormat="1" ht="14.25" customHeight="1">
      <c r="A490" s="246"/>
      <c r="B490" s="229"/>
      <c r="C490" s="229"/>
      <c r="D490" s="229"/>
      <c r="E490" s="229"/>
      <c r="F490" s="229"/>
      <c r="G490" s="229"/>
    </row>
    <row r="491" spans="1:7" s="46" customFormat="1" ht="14.25" customHeight="1">
      <c r="A491" s="246"/>
      <c r="B491" s="229"/>
      <c r="C491" s="229"/>
      <c r="D491" s="229"/>
      <c r="E491" s="229"/>
      <c r="F491" s="229"/>
      <c r="G491" s="229"/>
    </row>
    <row r="492" spans="1:7" s="46" customFormat="1" ht="14.25" customHeight="1">
      <c r="A492" s="246"/>
      <c r="B492" s="229"/>
      <c r="C492" s="229"/>
      <c r="D492" s="229"/>
      <c r="E492" s="229"/>
      <c r="F492" s="229"/>
      <c r="G492" s="229"/>
    </row>
    <row r="493" spans="1:7" s="46" customFormat="1" ht="14.25" customHeight="1">
      <c r="A493" s="246"/>
      <c r="B493" s="229"/>
      <c r="C493" s="229"/>
      <c r="D493" s="229"/>
      <c r="E493" s="229"/>
      <c r="F493" s="229"/>
      <c r="G493" s="229"/>
    </row>
    <row r="494" spans="1:7" s="46" customFormat="1" ht="14.25" customHeight="1">
      <c r="A494" s="246"/>
      <c r="B494" s="229"/>
      <c r="C494" s="229"/>
      <c r="D494" s="229"/>
      <c r="E494" s="229"/>
      <c r="F494" s="229"/>
      <c r="G494" s="229"/>
    </row>
    <row r="495" spans="1:7" s="46" customFormat="1" ht="14.25" customHeight="1">
      <c r="A495" s="246"/>
      <c r="B495" s="229"/>
      <c r="C495" s="229"/>
      <c r="D495" s="229"/>
      <c r="E495" s="229"/>
      <c r="F495" s="229"/>
      <c r="G495" s="229"/>
    </row>
    <row r="496" spans="1:7" s="46" customFormat="1" ht="14.25" customHeight="1">
      <c r="A496" s="246"/>
      <c r="B496" s="229"/>
      <c r="C496" s="229"/>
      <c r="D496" s="229"/>
      <c r="E496" s="229"/>
      <c r="F496" s="229"/>
      <c r="G496" s="229"/>
    </row>
    <row r="497" spans="1:7" s="46" customFormat="1" ht="14.25" customHeight="1">
      <c r="A497" s="246"/>
      <c r="B497" s="229"/>
      <c r="C497" s="229"/>
      <c r="D497" s="229"/>
      <c r="E497" s="229"/>
      <c r="F497" s="229"/>
      <c r="G497" s="229"/>
    </row>
    <row r="498" spans="1:7" s="46" customFormat="1" ht="14.25" customHeight="1">
      <c r="A498" s="246"/>
      <c r="B498" s="229"/>
      <c r="C498" s="229"/>
      <c r="D498" s="229"/>
      <c r="E498" s="229"/>
      <c r="F498" s="229"/>
      <c r="G498" s="229"/>
    </row>
    <row r="499" spans="1:7" s="46" customFormat="1" ht="14.25" customHeight="1">
      <c r="A499" s="246"/>
      <c r="B499" s="229"/>
      <c r="C499" s="229"/>
      <c r="D499" s="229"/>
      <c r="E499" s="229"/>
      <c r="F499" s="229"/>
      <c r="G499" s="229"/>
    </row>
    <row r="500" spans="1:7" s="46" customFormat="1" ht="14.25" customHeight="1">
      <c r="A500" s="246"/>
      <c r="B500" s="229"/>
      <c r="C500" s="229"/>
      <c r="D500" s="229"/>
      <c r="E500" s="229"/>
      <c r="F500" s="229"/>
      <c r="G500" s="229"/>
    </row>
    <row r="501" spans="1:7" s="46" customFormat="1" ht="14.25" customHeight="1">
      <c r="A501" s="197"/>
      <c r="B501" s="197" t="s">
        <v>58</v>
      </c>
      <c r="C501" s="198"/>
      <c r="D501" s="199"/>
      <c r="E501" s="199"/>
      <c r="F501" s="199"/>
      <c r="G501" s="199"/>
    </row>
    <row r="502" spans="1:11" s="46" customFormat="1" ht="14.25" customHeight="1">
      <c r="A502" s="197"/>
      <c r="B502" s="197" t="s">
        <v>59</v>
      </c>
      <c r="C502" s="198"/>
      <c r="D502" s="220"/>
      <c r="E502" s="220"/>
      <c r="F502" s="220"/>
      <c r="G502" s="220"/>
      <c r="H502" s="15"/>
      <c r="I502" s="15"/>
      <c r="J502" s="15"/>
      <c r="K502" s="15"/>
    </row>
    <row r="503" spans="1:7" s="46" customFormat="1" ht="14.25" customHeight="1" thickBot="1">
      <c r="A503" s="197"/>
      <c r="B503" s="200" t="s">
        <v>154</v>
      </c>
      <c r="C503" s="198"/>
      <c r="D503" s="199"/>
      <c r="E503" s="199"/>
      <c r="F503" s="199"/>
      <c r="G503" s="199"/>
    </row>
    <row r="504" spans="1:7" s="46" customFormat="1" ht="14.25" customHeight="1">
      <c r="A504" s="527" t="s">
        <v>22</v>
      </c>
      <c r="B504" s="494" t="s">
        <v>23</v>
      </c>
      <c r="C504" s="496" t="s">
        <v>24</v>
      </c>
      <c r="D504" s="498" t="s">
        <v>26</v>
      </c>
      <c r="E504" s="500" t="s">
        <v>25</v>
      </c>
      <c r="F504" s="501"/>
      <c r="G504" s="502"/>
    </row>
    <row r="505" spans="1:7" s="46" customFormat="1" ht="14.25" customHeight="1" thickBot="1">
      <c r="A505" s="528"/>
      <c r="B505" s="495"/>
      <c r="C505" s="497"/>
      <c r="D505" s="499"/>
      <c r="E505" s="170" t="s">
        <v>27</v>
      </c>
      <c r="F505" s="170" t="s">
        <v>28</v>
      </c>
      <c r="G505" s="171" t="s">
        <v>29</v>
      </c>
    </row>
    <row r="506" spans="1:7" s="46" customFormat="1" ht="14.25" customHeight="1" thickBot="1">
      <c r="A506" s="236">
        <v>1</v>
      </c>
      <c r="B506" s="237">
        <v>2</v>
      </c>
      <c r="C506" s="237">
        <v>3</v>
      </c>
      <c r="D506" s="238">
        <v>4</v>
      </c>
      <c r="E506" s="237">
        <v>5</v>
      </c>
      <c r="F506" s="237">
        <v>6</v>
      </c>
      <c r="G506" s="237">
        <v>7</v>
      </c>
    </row>
    <row r="507" spans="1:7" s="46" customFormat="1" ht="14.25" customHeight="1">
      <c r="A507" s="172"/>
      <c r="B507" s="173" t="s">
        <v>60</v>
      </c>
      <c r="C507" s="174"/>
      <c r="D507" s="175"/>
      <c r="E507" s="175"/>
      <c r="F507" s="175"/>
      <c r="G507" s="175"/>
    </row>
    <row r="508" spans="1:11" s="46" customFormat="1" ht="14.25" customHeight="1">
      <c r="A508" s="176"/>
      <c r="B508" s="177" t="s">
        <v>10</v>
      </c>
      <c r="C508" s="178"/>
      <c r="D508" s="180"/>
      <c r="E508" s="179"/>
      <c r="F508" s="179"/>
      <c r="G508" s="179"/>
      <c r="H508" s="3"/>
      <c r="I508" s="3"/>
      <c r="J508" s="3"/>
      <c r="K508" s="3"/>
    </row>
    <row r="509" spans="1:12" s="101" customFormat="1" ht="14.25" customHeight="1">
      <c r="A509" s="195" t="s">
        <v>332</v>
      </c>
      <c r="B509" s="181" t="s">
        <v>337</v>
      </c>
      <c r="C509" s="178">
        <v>80</v>
      </c>
      <c r="D509" s="182">
        <v>159</v>
      </c>
      <c r="E509" s="182">
        <v>2.6</v>
      </c>
      <c r="F509" s="182">
        <v>6.26</v>
      </c>
      <c r="G509" s="182">
        <v>21.96</v>
      </c>
      <c r="H509" s="178">
        <v>80</v>
      </c>
      <c r="I509" s="182">
        <v>159</v>
      </c>
      <c r="J509" s="182">
        <v>2.6</v>
      </c>
      <c r="K509" s="182">
        <v>6.26</v>
      </c>
      <c r="L509" s="182">
        <v>21.96</v>
      </c>
    </row>
    <row r="510" spans="1:7" s="46" customFormat="1" ht="14.25" customHeight="1">
      <c r="A510" s="195" t="s">
        <v>61</v>
      </c>
      <c r="B510" s="181" t="s">
        <v>62</v>
      </c>
      <c r="C510" s="178" t="s">
        <v>156</v>
      </c>
      <c r="D510" s="182">
        <v>295.33</v>
      </c>
      <c r="E510" s="184">
        <v>5.8</v>
      </c>
      <c r="F510" s="182">
        <v>10.66</v>
      </c>
      <c r="G510" s="185">
        <v>42.66</v>
      </c>
    </row>
    <row r="511" spans="1:11" s="15" customFormat="1" ht="14.25" customHeight="1">
      <c r="A511" s="195" t="s">
        <v>174</v>
      </c>
      <c r="B511" s="181" t="s">
        <v>175</v>
      </c>
      <c r="C511" s="178">
        <v>35</v>
      </c>
      <c r="D511" s="182">
        <v>125.41</v>
      </c>
      <c r="E511" s="182">
        <v>8.17</v>
      </c>
      <c r="F511" s="182">
        <v>10.26</v>
      </c>
      <c r="G511" s="182">
        <v>0</v>
      </c>
      <c r="H511" s="46"/>
      <c r="I511" s="46"/>
      <c r="J511" s="46"/>
      <c r="K511" s="46"/>
    </row>
    <row r="512" spans="1:7" s="46" customFormat="1" ht="14.25" customHeight="1">
      <c r="A512" s="195" t="s">
        <v>217</v>
      </c>
      <c r="B512" s="181" t="s">
        <v>194</v>
      </c>
      <c r="C512" s="178">
        <v>200</v>
      </c>
      <c r="D512" s="182">
        <v>91.2</v>
      </c>
      <c r="E512" s="184">
        <v>3.8</v>
      </c>
      <c r="F512" s="184">
        <v>3.5</v>
      </c>
      <c r="G512" s="184">
        <v>11.1</v>
      </c>
    </row>
    <row r="513" spans="1:7" s="46" customFormat="1" ht="14.25" customHeight="1">
      <c r="A513" s="195" t="s">
        <v>178</v>
      </c>
      <c r="B513" s="195" t="s">
        <v>1</v>
      </c>
      <c r="C513" s="196">
        <v>30</v>
      </c>
      <c r="D513" s="182">
        <v>63</v>
      </c>
      <c r="E513" s="184">
        <v>1.8</v>
      </c>
      <c r="F513" s="182">
        <v>0.3</v>
      </c>
      <c r="G513" s="184">
        <v>12.9</v>
      </c>
    </row>
    <row r="514" spans="1:11" s="46" customFormat="1" ht="14.25" customHeight="1">
      <c r="A514" s="239"/>
      <c r="B514" s="186" t="s">
        <v>8</v>
      </c>
      <c r="C514" s="177">
        <v>525</v>
      </c>
      <c r="D514" s="187">
        <f>SUM(D509:D513)</f>
        <v>733.94</v>
      </c>
      <c r="E514" s="187">
        <f>SUM(E509:E513)</f>
        <v>22.17</v>
      </c>
      <c r="F514" s="187">
        <f>SUM(F509:F513)</f>
        <v>30.98</v>
      </c>
      <c r="G514" s="187">
        <f>SUM(G509:G513)</f>
        <v>88.62</v>
      </c>
      <c r="H514" s="3"/>
      <c r="I514" s="3"/>
      <c r="J514" s="3"/>
      <c r="K514" s="3"/>
    </row>
    <row r="515" spans="1:7" s="46" customFormat="1" ht="14.25" customHeight="1">
      <c r="A515" s="243"/>
      <c r="B515" s="188"/>
      <c r="C515" s="226"/>
      <c r="D515" s="191"/>
      <c r="E515" s="190"/>
      <c r="F515" s="191"/>
      <c r="G515" s="190"/>
    </row>
    <row r="516" spans="1:7" s="46" customFormat="1" ht="14.25" customHeight="1">
      <c r="A516" s="206"/>
      <c r="B516" s="192"/>
      <c r="C516" s="193"/>
      <c r="D516" s="194"/>
      <c r="E516" s="194"/>
      <c r="F516" s="194"/>
      <c r="G516" s="194"/>
    </row>
    <row r="517" spans="1:11" s="3" customFormat="1" ht="14.25" customHeight="1">
      <c r="A517" s="216"/>
      <c r="B517" s="188"/>
      <c r="C517" s="189"/>
      <c r="D517" s="191"/>
      <c r="E517" s="190"/>
      <c r="F517" s="191"/>
      <c r="G517" s="190"/>
      <c r="H517" s="106"/>
      <c r="I517" s="106"/>
      <c r="J517" s="106"/>
      <c r="K517" s="106"/>
    </row>
    <row r="518" spans="1:11" s="3" customFormat="1" ht="14.25" customHeight="1">
      <c r="A518" s="176"/>
      <c r="B518" s="177" t="s">
        <v>88</v>
      </c>
      <c r="C518" s="178"/>
      <c r="D518" s="180"/>
      <c r="E518" s="179"/>
      <c r="F518" s="179"/>
      <c r="G518" s="179"/>
      <c r="H518" s="106"/>
      <c r="I518" s="106"/>
      <c r="J518" s="106"/>
      <c r="K518" s="106"/>
    </row>
    <row r="519" spans="1:12" s="3" customFormat="1" ht="14.25" customHeight="1">
      <c r="A519" s="257" t="s">
        <v>94</v>
      </c>
      <c r="B519" s="202" t="s">
        <v>93</v>
      </c>
      <c r="C519" s="178">
        <v>60</v>
      </c>
      <c r="D519" s="182">
        <v>67.62</v>
      </c>
      <c r="E519" s="182">
        <v>1.62</v>
      </c>
      <c r="F519" s="182">
        <v>4.2</v>
      </c>
      <c r="G519" s="182">
        <v>5.73</v>
      </c>
      <c r="H519" s="178">
        <v>100</v>
      </c>
      <c r="I519" s="182">
        <v>112.7</v>
      </c>
      <c r="J519" s="182">
        <v>2.735</v>
      </c>
      <c r="K519" s="182">
        <v>7</v>
      </c>
      <c r="L519" s="182">
        <v>9.552</v>
      </c>
    </row>
    <row r="520" spans="1:11" s="3" customFormat="1" ht="14.25" customHeight="1">
      <c r="A520" s="257" t="s">
        <v>381</v>
      </c>
      <c r="B520" s="181" t="s">
        <v>285</v>
      </c>
      <c r="C520" s="178">
        <v>213</v>
      </c>
      <c r="D520" s="210">
        <v>83</v>
      </c>
      <c r="E520" s="210">
        <v>1.44</v>
      </c>
      <c r="F520" s="210">
        <v>3.9</v>
      </c>
      <c r="G520" s="210">
        <v>8.7</v>
      </c>
      <c r="H520" s="106"/>
      <c r="I520" s="106"/>
      <c r="J520" s="106"/>
      <c r="K520" s="106"/>
    </row>
    <row r="521" spans="1:11" s="3" customFormat="1" ht="14.25" customHeight="1">
      <c r="A521" s="257"/>
      <c r="B521" s="208" t="s">
        <v>245</v>
      </c>
      <c r="C521" s="400"/>
      <c r="D521" s="210"/>
      <c r="E521" s="210"/>
      <c r="F521" s="210"/>
      <c r="G521" s="210"/>
      <c r="H521" s="106"/>
      <c r="I521" s="106"/>
      <c r="J521" s="106"/>
      <c r="K521" s="106"/>
    </row>
    <row r="522" spans="1:11" s="3" customFormat="1" ht="14.25" customHeight="1">
      <c r="A522" s="195" t="s">
        <v>445</v>
      </c>
      <c r="B522" s="181" t="s">
        <v>383</v>
      </c>
      <c r="C522" s="178">
        <v>90</v>
      </c>
      <c r="D522" s="182">
        <v>127.1</v>
      </c>
      <c r="E522" s="182">
        <v>14.4</v>
      </c>
      <c r="F522" s="182">
        <v>3.3</v>
      </c>
      <c r="G522" s="182">
        <v>10.1</v>
      </c>
      <c r="H522" s="106"/>
      <c r="I522" s="106"/>
      <c r="J522" s="106"/>
      <c r="K522" s="106"/>
    </row>
    <row r="523" spans="1:11" s="3" customFormat="1" ht="14.25" customHeight="1">
      <c r="A523" s="195" t="s">
        <v>189</v>
      </c>
      <c r="B523" s="183" t="s">
        <v>6</v>
      </c>
      <c r="C523" s="178">
        <v>180</v>
      </c>
      <c r="D523" s="182">
        <v>250.4</v>
      </c>
      <c r="E523" s="182">
        <v>4.3</v>
      </c>
      <c r="F523" s="182">
        <v>6.4</v>
      </c>
      <c r="G523" s="182">
        <v>43.6</v>
      </c>
      <c r="H523" s="106"/>
      <c r="I523" s="106"/>
      <c r="J523" s="106"/>
      <c r="K523" s="106"/>
    </row>
    <row r="524" spans="1:11" s="3" customFormat="1" ht="14.25" customHeight="1">
      <c r="A524" s="195" t="s">
        <v>119</v>
      </c>
      <c r="B524" s="181" t="s">
        <v>288</v>
      </c>
      <c r="C524" s="178">
        <v>200</v>
      </c>
      <c r="D524" s="182">
        <v>114.6</v>
      </c>
      <c r="E524" s="182">
        <v>0.1</v>
      </c>
      <c r="F524" s="182">
        <v>0.1</v>
      </c>
      <c r="G524" s="182">
        <v>27.9</v>
      </c>
      <c r="H524" s="106"/>
      <c r="I524" s="106"/>
      <c r="J524" s="106"/>
      <c r="K524" s="106"/>
    </row>
    <row r="525" spans="1:11" s="3" customFormat="1" ht="14.25" customHeight="1">
      <c r="A525" s="195" t="s">
        <v>178</v>
      </c>
      <c r="B525" s="183" t="s">
        <v>89</v>
      </c>
      <c r="C525" s="178">
        <v>30</v>
      </c>
      <c r="D525" s="182">
        <v>63</v>
      </c>
      <c r="E525" s="184">
        <v>1.8</v>
      </c>
      <c r="F525" s="182">
        <v>0.3</v>
      </c>
      <c r="G525" s="184">
        <v>12.9</v>
      </c>
      <c r="H525" s="106"/>
      <c r="I525" s="106"/>
      <c r="J525" s="106"/>
      <c r="K525" s="106"/>
    </row>
    <row r="526" spans="1:11" s="3" customFormat="1" ht="14.25" customHeight="1">
      <c r="A526" s="195" t="s">
        <v>178</v>
      </c>
      <c r="B526" s="195" t="s">
        <v>90</v>
      </c>
      <c r="C526" s="196">
        <v>30</v>
      </c>
      <c r="D526" s="185">
        <v>57</v>
      </c>
      <c r="E526" s="185">
        <v>1.8</v>
      </c>
      <c r="F526" s="185">
        <v>0.3</v>
      </c>
      <c r="G526" s="185">
        <v>11.4</v>
      </c>
      <c r="H526" s="106"/>
      <c r="I526" s="106"/>
      <c r="J526" s="106"/>
      <c r="K526" s="106"/>
    </row>
    <row r="527" spans="1:11" s="3" customFormat="1" ht="14.25" customHeight="1">
      <c r="A527" s="239"/>
      <c r="B527" s="186" t="s">
        <v>8</v>
      </c>
      <c r="C527" s="177"/>
      <c r="D527" s="187">
        <f>SUM(D519:D526)</f>
        <v>762.72</v>
      </c>
      <c r="E527" s="187">
        <f>SUM(E519:E526)</f>
        <v>25.460000000000004</v>
      </c>
      <c r="F527" s="187">
        <f>SUM(F519:F526)</f>
        <v>18.5</v>
      </c>
      <c r="G527" s="187">
        <f>SUM(G519:G526)</f>
        <v>120.33000000000001</v>
      </c>
      <c r="H527" s="106"/>
      <c r="I527" s="106"/>
      <c r="J527" s="106"/>
      <c r="K527" s="106"/>
    </row>
    <row r="528" spans="1:11" s="3" customFormat="1" ht="14.25" customHeight="1">
      <c r="A528" s="206"/>
      <c r="B528" s="192"/>
      <c r="C528" s="193"/>
      <c r="D528" s="194"/>
      <c r="E528" s="194"/>
      <c r="F528" s="194"/>
      <c r="G528" s="194"/>
      <c r="H528" s="106"/>
      <c r="I528" s="106"/>
      <c r="J528" s="106"/>
      <c r="K528" s="106"/>
    </row>
    <row r="529" spans="1:11" s="3" customFormat="1" ht="14.25" customHeight="1">
      <c r="A529" s="206"/>
      <c r="B529" s="192"/>
      <c r="C529" s="193"/>
      <c r="D529" s="194"/>
      <c r="E529" s="194"/>
      <c r="F529" s="194"/>
      <c r="G529" s="194"/>
      <c r="H529" s="106"/>
      <c r="I529" s="106"/>
      <c r="J529" s="106"/>
      <c r="K529" s="106"/>
    </row>
    <row r="530" spans="1:11" s="3" customFormat="1" ht="14.25" customHeight="1">
      <c r="A530" s="216"/>
      <c r="B530" s="188"/>
      <c r="C530" s="189"/>
      <c r="D530" s="191"/>
      <c r="E530" s="190"/>
      <c r="F530" s="191"/>
      <c r="G530" s="190"/>
      <c r="H530" s="106"/>
      <c r="I530" s="106"/>
      <c r="J530" s="106"/>
      <c r="K530" s="106"/>
    </row>
    <row r="531" spans="1:11" s="3" customFormat="1" ht="14.25" customHeight="1">
      <c r="A531" s="176"/>
      <c r="B531" s="177" t="s">
        <v>157</v>
      </c>
      <c r="C531" s="178"/>
      <c r="D531" s="180"/>
      <c r="E531" s="179"/>
      <c r="F531" s="179"/>
      <c r="G531" s="179"/>
      <c r="H531" s="106"/>
      <c r="I531" s="106"/>
      <c r="J531" s="106"/>
      <c r="K531" s="106"/>
    </row>
    <row r="532" spans="1:11" s="3" customFormat="1" ht="14.25" customHeight="1">
      <c r="A532" s="195" t="s">
        <v>470</v>
      </c>
      <c r="B532" s="181" t="s">
        <v>473</v>
      </c>
      <c r="C532" s="178">
        <v>75</v>
      </c>
      <c r="D532" s="182">
        <v>43.5</v>
      </c>
      <c r="E532" s="182">
        <v>0.07</v>
      </c>
      <c r="F532" s="182">
        <v>0.45</v>
      </c>
      <c r="G532" s="182">
        <v>7.43</v>
      </c>
      <c r="H532" s="106"/>
      <c r="I532" s="106"/>
      <c r="J532" s="106"/>
      <c r="K532" s="106"/>
    </row>
    <row r="533" spans="1:11" s="3" customFormat="1" ht="14.25" customHeight="1">
      <c r="A533" s="195" t="s">
        <v>474</v>
      </c>
      <c r="B533" s="181" t="s">
        <v>33</v>
      </c>
      <c r="C533" s="178">
        <v>90</v>
      </c>
      <c r="D533" s="182">
        <v>271.2</v>
      </c>
      <c r="E533" s="182">
        <v>16.4</v>
      </c>
      <c r="F533" s="182">
        <v>16.32</v>
      </c>
      <c r="G533" s="182">
        <v>14.64</v>
      </c>
      <c r="H533" s="106"/>
      <c r="I533" s="106"/>
      <c r="J533" s="106"/>
      <c r="K533" s="106"/>
    </row>
    <row r="534" spans="1:11" s="3" customFormat="1" ht="14.25" customHeight="1">
      <c r="A534" s="195" t="s">
        <v>97</v>
      </c>
      <c r="B534" s="183" t="s">
        <v>96</v>
      </c>
      <c r="C534" s="178">
        <v>180</v>
      </c>
      <c r="D534" s="182">
        <v>242.4</v>
      </c>
      <c r="E534" s="182">
        <v>6.36</v>
      </c>
      <c r="F534" s="182">
        <v>6.6</v>
      </c>
      <c r="G534" s="182">
        <v>39.24</v>
      </c>
      <c r="H534" s="106"/>
      <c r="I534" s="106"/>
      <c r="J534" s="106"/>
      <c r="K534" s="106"/>
    </row>
    <row r="535" spans="1:11" s="3" customFormat="1" ht="14.25" customHeight="1">
      <c r="A535" s="195" t="s">
        <v>201</v>
      </c>
      <c r="B535" s="183" t="s">
        <v>34</v>
      </c>
      <c r="C535" s="178" t="s">
        <v>7</v>
      </c>
      <c r="D535" s="182">
        <v>27.9</v>
      </c>
      <c r="E535" s="184">
        <v>0.3</v>
      </c>
      <c r="F535" s="182">
        <v>0</v>
      </c>
      <c r="G535" s="184">
        <v>6.7</v>
      </c>
      <c r="H535" s="106"/>
      <c r="I535" s="106"/>
      <c r="J535" s="106"/>
      <c r="K535" s="106"/>
    </row>
    <row r="536" spans="1:11" s="3" customFormat="1" ht="14.25" customHeight="1">
      <c r="A536" s="195" t="s">
        <v>178</v>
      </c>
      <c r="B536" s="195" t="s">
        <v>1</v>
      </c>
      <c r="C536" s="196">
        <v>30</v>
      </c>
      <c r="D536" s="182">
        <v>63</v>
      </c>
      <c r="E536" s="184">
        <v>1.8</v>
      </c>
      <c r="F536" s="182">
        <v>0.3</v>
      </c>
      <c r="G536" s="184">
        <v>12.9</v>
      </c>
      <c r="H536" s="106"/>
      <c r="I536" s="106"/>
      <c r="J536" s="106"/>
      <c r="K536" s="106"/>
    </row>
    <row r="537" spans="1:11" s="3" customFormat="1" ht="14.25" customHeight="1">
      <c r="A537" s="239"/>
      <c r="B537" s="186" t="s">
        <v>8</v>
      </c>
      <c r="C537" s="177">
        <v>637</v>
      </c>
      <c r="D537" s="187">
        <f>SUM(D532:D536)</f>
        <v>648</v>
      </c>
      <c r="E537" s="187">
        <f>SUM(E532:E536)</f>
        <v>24.93</v>
      </c>
      <c r="F537" s="187">
        <f>SUM(F532:F536)</f>
        <v>23.669999999999998</v>
      </c>
      <c r="G537" s="187">
        <f>SUM(G532:G536)</f>
        <v>80.91000000000001</v>
      </c>
      <c r="H537" s="106"/>
      <c r="I537" s="106"/>
      <c r="J537" s="106"/>
      <c r="K537" s="106"/>
    </row>
    <row r="538" spans="1:11" s="3" customFormat="1" ht="14.25" customHeight="1">
      <c r="A538" s="206"/>
      <c r="B538" s="192"/>
      <c r="C538" s="193"/>
      <c r="D538" s="201"/>
      <c r="E538" s="194"/>
      <c r="F538" s="194"/>
      <c r="G538" s="194"/>
      <c r="H538" s="106"/>
      <c r="I538" s="106"/>
      <c r="J538" s="106"/>
      <c r="K538" s="106"/>
    </row>
    <row r="539" spans="1:11" s="3" customFormat="1" ht="14.25" customHeight="1">
      <c r="A539" s="206"/>
      <c r="B539" s="192"/>
      <c r="C539" s="193"/>
      <c r="D539" s="194"/>
      <c r="E539" s="194"/>
      <c r="F539" s="194"/>
      <c r="G539" s="194"/>
      <c r="H539" s="106"/>
      <c r="I539" s="106"/>
      <c r="J539" s="106"/>
      <c r="K539" s="106"/>
    </row>
    <row r="540" spans="1:11" s="3" customFormat="1" ht="14.25" customHeight="1">
      <c r="A540" s="216"/>
      <c r="B540" s="188"/>
      <c r="C540" s="189"/>
      <c r="D540" s="191"/>
      <c r="E540" s="190"/>
      <c r="F540" s="191"/>
      <c r="G540" s="190"/>
      <c r="H540" s="106"/>
      <c r="I540" s="106"/>
      <c r="J540" s="106"/>
      <c r="K540" s="106"/>
    </row>
    <row r="541" spans="1:11" s="3" customFormat="1" ht="14.25" customHeight="1">
      <c r="A541" s="216"/>
      <c r="B541" s="188"/>
      <c r="C541" s="189"/>
      <c r="D541" s="191"/>
      <c r="E541" s="190"/>
      <c r="F541" s="191"/>
      <c r="G541" s="190"/>
      <c r="H541" s="106"/>
      <c r="I541" s="106"/>
      <c r="J541" s="106"/>
      <c r="K541" s="106"/>
    </row>
    <row r="542" spans="1:11" s="3" customFormat="1" ht="14.25" customHeight="1">
      <c r="A542" s="216"/>
      <c r="B542" s="188"/>
      <c r="C542" s="189"/>
      <c r="D542" s="191"/>
      <c r="E542" s="190"/>
      <c r="F542" s="191"/>
      <c r="G542" s="190"/>
      <c r="H542" s="106"/>
      <c r="I542" s="106"/>
      <c r="J542" s="106"/>
      <c r="K542" s="106"/>
    </row>
    <row r="543" spans="1:11" s="3" customFormat="1" ht="14.25" customHeight="1">
      <c r="A543" s="216"/>
      <c r="B543" s="188"/>
      <c r="C543" s="189"/>
      <c r="D543" s="191"/>
      <c r="E543" s="190"/>
      <c r="F543" s="191"/>
      <c r="G543" s="190"/>
      <c r="H543" s="106"/>
      <c r="I543" s="106"/>
      <c r="J543" s="106"/>
      <c r="K543" s="106"/>
    </row>
    <row r="544" spans="1:11" s="3" customFormat="1" ht="14.25" customHeight="1">
      <c r="A544" s="216"/>
      <c r="B544" s="188"/>
      <c r="C544" s="189"/>
      <c r="D544" s="191"/>
      <c r="E544" s="190"/>
      <c r="F544" s="191"/>
      <c r="G544" s="190"/>
      <c r="H544" s="106"/>
      <c r="I544" s="106"/>
      <c r="J544" s="106"/>
      <c r="K544" s="106"/>
    </row>
    <row r="545" spans="1:11" s="3" customFormat="1" ht="14.25" customHeight="1">
      <c r="A545" s="216"/>
      <c r="B545" s="188"/>
      <c r="C545" s="189"/>
      <c r="D545" s="191"/>
      <c r="E545" s="190"/>
      <c r="F545" s="191"/>
      <c r="G545" s="190"/>
      <c r="H545" s="106"/>
      <c r="I545" s="106"/>
      <c r="J545" s="106"/>
      <c r="K545" s="106"/>
    </row>
    <row r="546" spans="1:11" s="3" customFormat="1" ht="14.25" customHeight="1">
      <c r="A546" s="216"/>
      <c r="B546" s="188"/>
      <c r="C546" s="189"/>
      <c r="D546" s="191"/>
      <c r="E546" s="190"/>
      <c r="F546" s="191"/>
      <c r="G546" s="190"/>
      <c r="H546" s="106"/>
      <c r="I546" s="106"/>
      <c r="J546" s="106"/>
      <c r="K546" s="106"/>
    </row>
    <row r="547" spans="1:11" s="3" customFormat="1" ht="14.25" customHeight="1">
      <c r="A547" s="216"/>
      <c r="B547" s="188"/>
      <c r="C547" s="189"/>
      <c r="D547" s="191"/>
      <c r="E547" s="190"/>
      <c r="F547" s="191"/>
      <c r="G547" s="190"/>
      <c r="H547" s="106"/>
      <c r="I547" s="106"/>
      <c r="J547" s="106"/>
      <c r="K547" s="106"/>
    </row>
    <row r="548" spans="1:11" s="3" customFormat="1" ht="14.25" customHeight="1">
      <c r="A548" s="216"/>
      <c r="B548" s="188"/>
      <c r="C548" s="189"/>
      <c r="D548" s="191"/>
      <c r="E548" s="190"/>
      <c r="F548" s="191"/>
      <c r="G548" s="190"/>
      <c r="H548" s="106"/>
      <c r="I548" s="106"/>
      <c r="J548" s="106"/>
      <c r="K548" s="106"/>
    </row>
    <row r="549" spans="1:11" s="3" customFormat="1" ht="14.25" customHeight="1">
      <c r="A549" s="216"/>
      <c r="B549" s="188"/>
      <c r="C549" s="189"/>
      <c r="D549" s="191"/>
      <c r="E549" s="190"/>
      <c r="F549" s="191"/>
      <c r="G549" s="190"/>
      <c r="H549" s="106"/>
      <c r="I549" s="106"/>
      <c r="J549" s="106"/>
      <c r="K549" s="106"/>
    </row>
    <row r="550" spans="1:11" s="3" customFormat="1" ht="14.25" customHeight="1">
      <c r="A550" s="216"/>
      <c r="B550" s="188"/>
      <c r="C550" s="189"/>
      <c r="D550" s="191"/>
      <c r="E550" s="190"/>
      <c r="F550" s="191"/>
      <c r="G550" s="190"/>
      <c r="H550" s="106"/>
      <c r="I550" s="106"/>
      <c r="J550" s="106"/>
      <c r="K550" s="106"/>
    </row>
    <row r="551" spans="1:11" s="46" customFormat="1" ht="14.25" customHeight="1">
      <c r="A551" s="197"/>
      <c r="B551" s="197" t="s">
        <v>58</v>
      </c>
      <c r="C551" s="198"/>
      <c r="D551" s="199"/>
      <c r="E551" s="199"/>
      <c r="F551" s="199"/>
      <c r="G551" s="199"/>
      <c r="H551" s="106"/>
      <c r="I551" s="106"/>
      <c r="J551" s="106"/>
      <c r="K551" s="106"/>
    </row>
    <row r="552" spans="1:11" s="46" customFormat="1" ht="14.25" customHeight="1">
      <c r="A552" s="197"/>
      <c r="B552" s="197" t="s">
        <v>63</v>
      </c>
      <c r="C552" s="198"/>
      <c r="D552" s="199"/>
      <c r="E552" s="199"/>
      <c r="F552" s="199"/>
      <c r="G552" s="199"/>
      <c r="H552" s="106"/>
      <c r="I552" s="106"/>
      <c r="J552" s="106"/>
      <c r="K552" s="106"/>
    </row>
    <row r="553" spans="1:11" s="46" customFormat="1" ht="14.25" customHeight="1" thickBot="1">
      <c r="A553" s="197"/>
      <c r="B553" s="200" t="s">
        <v>154</v>
      </c>
      <c r="C553" s="198"/>
      <c r="D553" s="199"/>
      <c r="E553" s="199"/>
      <c r="F553" s="199"/>
      <c r="G553" s="199"/>
      <c r="H553" s="106"/>
      <c r="I553" s="106"/>
      <c r="J553" s="106"/>
      <c r="K553" s="106"/>
    </row>
    <row r="554" spans="1:11" s="46" customFormat="1" ht="14.25" customHeight="1">
      <c r="A554" s="218" t="s">
        <v>22</v>
      </c>
      <c r="B554" s="164" t="s">
        <v>23</v>
      </c>
      <c r="C554" s="163" t="s">
        <v>24</v>
      </c>
      <c r="D554" s="507" t="s">
        <v>26</v>
      </c>
      <c r="E554" s="500" t="s">
        <v>25</v>
      </c>
      <c r="F554" s="501"/>
      <c r="G554" s="502"/>
      <c r="H554" s="106"/>
      <c r="I554" s="106"/>
      <c r="J554" s="106"/>
      <c r="K554" s="106"/>
    </row>
    <row r="555" spans="1:11" s="46" customFormat="1" ht="14.25" customHeight="1" thickBot="1">
      <c r="A555" s="219"/>
      <c r="B555" s="169"/>
      <c r="C555" s="168"/>
      <c r="D555" s="508"/>
      <c r="E555" s="170" t="s">
        <v>27</v>
      </c>
      <c r="F555" s="170" t="s">
        <v>28</v>
      </c>
      <c r="G555" s="171" t="s">
        <v>29</v>
      </c>
      <c r="H555" s="106"/>
      <c r="I555" s="106"/>
      <c r="J555" s="106"/>
      <c r="K555" s="106"/>
    </row>
    <row r="556" spans="1:11" s="3" customFormat="1" ht="14.25" customHeight="1" thickBot="1">
      <c r="A556" s="236">
        <v>1</v>
      </c>
      <c r="B556" s="237">
        <v>2</v>
      </c>
      <c r="C556" s="237">
        <v>3</v>
      </c>
      <c r="D556" s="238">
        <v>4</v>
      </c>
      <c r="E556" s="237">
        <v>5</v>
      </c>
      <c r="F556" s="237">
        <v>6</v>
      </c>
      <c r="G556" s="237">
        <v>7</v>
      </c>
      <c r="H556" s="106"/>
      <c r="I556" s="106"/>
      <c r="J556" s="106"/>
      <c r="K556" s="106"/>
    </row>
    <row r="557" spans="1:11" s="46" customFormat="1" ht="14.25" customHeight="1">
      <c r="A557" s="172"/>
      <c r="B557" s="173" t="s">
        <v>64</v>
      </c>
      <c r="C557" s="174"/>
      <c r="D557" s="175"/>
      <c r="E557" s="175"/>
      <c r="F557" s="175"/>
      <c r="G557" s="175"/>
      <c r="H557" s="106"/>
      <c r="I557" s="106"/>
      <c r="J557" s="106"/>
      <c r="K557" s="106"/>
    </row>
    <row r="558" spans="1:11" s="46" customFormat="1" ht="14.25" customHeight="1">
      <c r="A558" s="176"/>
      <c r="B558" s="177" t="s">
        <v>10</v>
      </c>
      <c r="C558" s="178"/>
      <c r="D558" s="180"/>
      <c r="E558" s="179"/>
      <c r="F558" s="179"/>
      <c r="G558" s="179"/>
      <c r="H558" s="106"/>
      <c r="I558" s="106"/>
      <c r="J558" s="106"/>
      <c r="K558" s="106"/>
    </row>
    <row r="559" spans="1:7" s="106" customFormat="1" ht="14.25" customHeight="1">
      <c r="A559" s="195" t="s">
        <v>184</v>
      </c>
      <c r="B559" s="181" t="s">
        <v>51</v>
      </c>
      <c r="C559" s="178" t="s">
        <v>216</v>
      </c>
      <c r="D559" s="182">
        <v>56.6</v>
      </c>
      <c r="E559" s="182">
        <v>4.8</v>
      </c>
      <c r="F559" s="182">
        <v>4</v>
      </c>
      <c r="G559" s="182">
        <v>0.3</v>
      </c>
    </row>
    <row r="560" spans="1:7" s="106" customFormat="1" ht="14.25" customHeight="1">
      <c r="A560" s="195" t="s">
        <v>65</v>
      </c>
      <c r="B560" s="181" t="s">
        <v>215</v>
      </c>
      <c r="C560" s="178">
        <v>200</v>
      </c>
      <c r="D560" s="182">
        <v>280.8</v>
      </c>
      <c r="E560" s="182">
        <v>10.53</v>
      </c>
      <c r="F560" s="182">
        <v>9.6</v>
      </c>
      <c r="G560" s="182">
        <v>38.13</v>
      </c>
    </row>
    <row r="561" spans="1:7" s="106" customFormat="1" ht="14.25" customHeight="1">
      <c r="A561" s="195" t="s">
        <v>184</v>
      </c>
      <c r="B561" s="181" t="s">
        <v>319</v>
      </c>
      <c r="C561" s="178" t="s">
        <v>7</v>
      </c>
      <c r="D561" s="182">
        <v>27.9</v>
      </c>
      <c r="E561" s="182">
        <v>0</v>
      </c>
      <c r="F561" s="184">
        <v>0</v>
      </c>
      <c r="G561" s="184">
        <v>6.7</v>
      </c>
    </row>
    <row r="562" spans="1:7" s="106" customFormat="1" ht="14.25" customHeight="1">
      <c r="A562" s="195" t="s">
        <v>178</v>
      </c>
      <c r="B562" s="195" t="s">
        <v>1</v>
      </c>
      <c r="C562" s="196">
        <v>30</v>
      </c>
      <c r="D562" s="182">
        <v>63</v>
      </c>
      <c r="E562" s="184">
        <v>1.8</v>
      </c>
      <c r="F562" s="182">
        <v>0.3</v>
      </c>
      <c r="G562" s="184">
        <v>12.9</v>
      </c>
    </row>
    <row r="563" spans="1:7" s="106" customFormat="1" ht="14.25" customHeight="1">
      <c r="A563" s="239"/>
      <c r="B563" s="186" t="s">
        <v>8</v>
      </c>
      <c r="C563" s="177">
        <v>490</v>
      </c>
      <c r="D563" s="187">
        <f>SUM(D559:D562)</f>
        <v>428.3</v>
      </c>
      <c r="E563" s="187">
        <f>SUM(E559:E562)</f>
        <v>17.13</v>
      </c>
      <c r="F563" s="187">
        <f>SUM(F559:F562)</f>
        <v>13.9</v>
      </c>
      <c r="G563" s="187">
        <f>SUM(G559:G562)</f>
        <v>58.03</v>
      </c>
    </row>
    <row r="564" spans="1:7" s="106" customFormat="1" ht="14.25" customHeight="1">
      <c r="A564" s="206"/>
      <c r="B564" s="192"/>
      <c r="C564" s="193"/>
      <c r="D564" s="201"/>
      <c r="E564" s="194"/>
      <c r="F564" s="194"/>
      <c r="G564" s="194"/>
    </row>
    <row r="565" spans="1:7" s="106" customFormat="1" ht="14.25" customHeight="1">
      <c r="A565" s="243"/>
      <c r="B565" s="188"/>
      <c r="C565" s="226"/>
      <c r="D565" s="205"/>
      <c r="E565" s="205"/>
      <c r="F565" s="205"/>
      <c r="G565" s="205"/>
    </row>
    <row r="566" spans="1:7" s="106" customFormat="1" ht="14.25" customHeight="1">
      <c r="A566" s="206"/>
      <c r="B566" s="192"/>
      <c r="C566" s="193"/>
      <c r="D566" s="220"/>
      <c r="E566" s="220"/>
      <c r="F566" s="220"/>
      <c r="G566" s="220"/>
    </row>
    <row r="567" spans="1:7" s="106" customFormat="1" ht="14.25" customHeight="1">
      <c r="A567" s="176"/>
      <c r="B567" s="177" t="s">
        <v>88</v>
      </c>
      <c r="C567" s="178"/>
      <c r="D567" s="180"/>
      <c r="E567" s="179"/>
      <c r="F567" s="179"/>
      <c r="G567" s="179"/>
    </row>
    <row r="568" spans="1:7" s="106" customFormat="1" ht="14.25" customHeight="1">
      <c r="A568" s="257" t="s">
        <v>413</v>
      </c>
      <c r="B568" s="417" t="s">
        <v>161</v>
      </c>
      <c r="C568" s="196">
        <v>60</v>
      </c>
      <c r="D568" s="418">
        <v>34.8</v>
      </c>
      <c r="E568" s="418">
        <v>0.54</v>
      </c>
      <c r="F568" s="418">
        <v>0.36</v>
      </c>
      <c r="G568" s="418">
        <v>5.94</v>
      </c>
    </row>
    <row r="569" spans="1:7" s="106" customFormat="1" ht="14.25" customHeight="1">
      <c r="A569" s="195" t="s">
        <v>311</v>
      </c>
      <c r="B569" s="202" t="s">
        <v>101</v>
      </c>
      <c r="C569" s="178" t="s">
        <v>252</v>
      </c>
      <c r="D569" s="182">
        <v>161.25</v>
      </c>
      <c r="E569" s="182">
        <v>8.64</v>
      </c>
      <c r="F569" s="182">
        <v>4.32</v>
      </c>
      <c r="G569" s="182">
        <v>17.4</v>
      </c>
    </row>
    <row r="570" spans="1:7" s="106" customFormat="1" ht="14.25" customHeight="1">
      <c r="A570" s="425" t="s">
        <v>475</v>
      </c>
      <c r="B570" s="183" t="s">
        <v>312</v>
      </c>
      <c r="C570" s="178">
        <v>90</v>
      </c>
      <c r="D570" s="182">
        <v>226.3</v>
      </c>
      <c r="E570" s="182">
        <v>13.7</v>
      </c>
      <c r="F570" s="182">
        <v>13.6</v>
      </c>
      <c r="G570" s="182">
        <v>12.2</v>
      </c>
    </row>
    <row r="571" spans="1:7" s="106" customFormat="1" ht="14.25" customHeight="1">
      <c r="A571" s="195" t="s">
        <v>35</v>
      </c>
      <c r="B571" s="183" t="s">
        <v>2</v>
      </c>
      <c r="C571" s="178">
        <v>200</v>
      </c>
      <c r="D571" s="182">
        <v>200</v>
      </c>
      <c r="E571" s="182">
        <v>3.86</v>
      </c>
      <c r="F571" s="182">
        <v>7.46</v>
      </c>
      <c r="G571" s="182">
        <v>26.66</v>
      </c>
    </row>
    <row r="572" spans="1:7" s="106" customFormat="1" ht="14.25" customHeight="1">
      <c r="A572" s="195" t="s">
        <v>289</v>
      </c>
      <c r="B572" s="183" t="s">
        <v>290</v>
      </c>
      <c r="C572" s="196">
        <v>200</v>
      </c>
      <c r="D572" s="182">
        <v>36.3</v>
      </c>
      <c r="E572" s="184">
        <v>2</v>
      </c>
      <c r="F572" s="184">
        <v>0.1</v>
      </c>
      <c r="G572" s="184">
        <v>8.6</v>
      </c>
    </row>
    <row r="573" spans="1:7" s="106" customFormat="1" ht="14.25" customHeight="1">
      <c r="A573" s="195" t="s">
        <v>178</v>
      </c>
      <c r="B573" s="183" t="s">
        <v>89</v>
      </c>
      <c r="C573" s="178">
        <v>30</v>
      </c>
      <c r="D573" s="182">
        <v>63</v>
      </c>
      <c r="E573" s="184">
        <v>1.8</v>
      </c>
      <c r="F573" s="182">
        <v>0.3</v>
      </c>
      <c r="G573" s="184">
        <v>12.9</v>
      </c>
    </row>
    <row r="574" spans="1:7" s="106" customFormat="1" ht="14.25" customHeight="1">
      <c r="A574" s="195" t="s">
        <v>178</v>
      </c>
      <c r="B574" s="195" t="s">
        <v>90</v>
      </c>
      <c r="C574" s="196">
        <v>30</v>
      </c>
      <c r="D574" s="185">
        <v>57</v>
      </c>
      <c r="E574" s="185">
        <v>1.8</v>
      </c>
      <c r="F574" s="185">
        <v>0.3</v>
      </c>
      <c r="G574" s="185">
        <v>11.4</v>
      </c>
    </row>
    <row r="575" spans="1:7" s="106" customFormat="1" ht="14.25" customHeight="1">
      <c r="A575" s="239"/>
      <c r="B575" s="186" t="s">
        <v>8</v>
      </c>
      <c r="C575" s="177"/>
      <c r="D575" s="187">
        <f>SUM(D568:D574)</f>
        <v>778.65</v>
      </c>
      <c r="E575" s="187">
        <f>SUM(E568:E574)</f>
        <v>32.339999999999996</v>
      </c>
      <c r="F575" s="187">
        <f>SUM(F568:F574)</f>
        <v>26.440000000000005</v>
      </c>
      <c r="G575" s="187">
        <f>SUM(G568:G574)</f>
        <v>95.10000000000001</v>
      </c>
    </row>
    <row r="576" spans="1:7" s="106" customFormat="1" ht="14.25" customHeight="1">
      <c r="A576" s="206"/>
      <c r="B576" s="192"/>
      <c r="C576" s="193"/>
      <c r="D576" s="194"/>
      <c r="E576" s="194"/>
      <c r="F576" s="194"/>
      <c r="G576" s="194"/>
    </row>
    <row r="577" spans="1:7" s="106" customFormat="1" ht="14.25" customHeight="1">
      <c r="A577" s="206"/>
      <c r="B577" s="192"/>
      <c r="C577" s="193"/>
      <c r="D577" s="194"/>
      <c r="E577" s="194"/>
      <c r="F577" s="194"/>
      <c r="G577" s="194"/>
    </row>
    <row r="578" spans="1:7" s="106" customFormat="1" ht="14.25" customHeight="1">
      <c r="A578" s="206"/>
      <c r="B578" s="192"/>
      <c r="C578" s="193"/>
      <c r="D578" s="220"/>
      <c r="E578" s="220"/>
      <c r="F578" s="220"/>
      <c r="G578" s="220"/>
    </row>
    <row r="579" spans="1:7" s="106" customFormat="1" ht="14.25" customHeight="1">
      <c r="A579" s="176"/>
      <c r="B579" s="177" t="s">
        <v>157</v>
      </c>
      <c r="C579" s="178"/>
      <c r="D579" s="180"/>
      <c r="E579" s="179"/>
      <c r="F579" s="179"/>
      <c r="G579" s="179"/>
    </row>
    <row r="580" spans="1:12" s="106" customFormat="1" ht="14.25" customHeight="1">
      <c r="A580" s="195" t="s">
        <v>198</v>
      </c>
      <c r="B580" s="181" t="s">
        <v>476</v>
      </c>
      <c r="C580" s="178">
        <v>100</v>
      </c>
      <c r="D580" s="182">
        <v>93</v>
      </c>
      <c r="E580" s="182">
        <v>1.5</v>
      </c>
      <c r="F580" s="182">
        <v>0.5</v>
      </c>
      <c r="G580" s="182">
        <v>21.96</v>
      </c>
      <c r="H580" s="178">
        <v>100</v>
      </c>
      <c r="I580" s="182">
        <v>93</v>
      </c>
      <c r="J580" s="182">
        <v>1.5</v>
      </c>
      <c r="K580" s="182">
        <v>0.5</v>
      </c>
      <c r="L580" s="182">
        <v>21.96</v>
      </c>
    </row>
    <row r="581" spans="1:12" s="106" customFormat="1" ht="14.25" customHeight="1">
      <c r="A581" s="195" t="s">
        <v>235</v>
      </c>
      <c r="B581" s="202" t="s">
        <v>234</v>
      </c>
      <c r="C581" s="178"/>
      <c r="D581" s="182"/>
      <c r="E581" s="184"/>
      <c r="F581" s="182"/>
      <c r="G581" s="184"/>
      <c r="H581" s="178">
        <v>100</v>
      </c>
      <c r="I581" s="182">
        <v>155</v>
      </c>
      <c r="J581" s="184">
        <v>2.59</v>
      </c>
      <c r="K581" s="182">
        <v>6.22</v>
      </c>
      <c r="L581" s="184">
        <v>22.15</v>
      </c>
    </row>
    <row r="582" spans="1:7" s="106" customFormat="1" ht="14.25" customHeight="1">
      <c r="A582" s="195" t="s">
        <v>430</v>
      </c>
      <c r="B582" s="181" t="s">
        <v>167</v>
      </c>
      <c r="C582" s="178">
        <v>100</v>
      </c>
      <c r="D582" s="182">
        <v>152.22</v>
      </c>
      <c r="E582" s="182">
        <v>4.18</v>
      </c>
      <c r="F582" s="182">
        <v>4.95</v>
      </c>
      <c r="G582" s="182">
        <v>23.66</v>
      </c>
    </row>
    <row r="583" spans="1:7" s="106" customFormat="1" ht="14.25" customHeight="1">
      <c r="A583" s="195" t="s">
        <v>410</v>
      </c>
      <c r="B583" s="183" t="s">
        <v>409</v>
      </c>
      <c r="C583" s="178">
        <v>180</v>
      </c>
      <c r="D583" s="182">
        <v>239.94</v>
      </c>
      <c r="E583" s="182">
        <v>4.41</v>
      </c>
      <c r="F583" s="182">
        <v>5.13</v>
      </c>
      <c r="G583" s="182">
        <v>44.1</v>
      </c>
    </row>
    <row r="584" spans="1:7" s="106" customFormat="1" ht="14.25" customHeight="1">
      <c r="A584" s="195" t="s">
        <v>237</v>
      </c>
      <c r="B584" s="181" t="s">
        <v>34</v>
      </c>
      <c r="C584" s="178" t="s">
        <v>7</v>
      </c>
      <c r="D584" s="182">
        <v>27.9</v>
      </c>
      <c r="E584" s="182">
        <v>0.3</v>
      </c>
      <c r="F584" s="182">
        <v>0.02</v>
      </c>
      <c r="G584" s="184">
        <v>6.7</v>
      </c>
    </row>
    <row r="585" spans="1:7" s="106" customFormat="1" ht="14.25" customHeight="1">
      <c r="A585" s="195" t="s">
        <v>178</v>
      </c>
      <c r="B585" s="195" t="s">
        <v>1</v>
      </c>
      <c r="C585" s="196">
        <v>30</v>
      </c>
      <c r="D585" s="182">
        <v>63</v>
      </c>
      <c r="E585" s="184">
        <v>1.8</v>
      </c>
      <c r="F585" s="182">
        <v>0.3</v>
      </c>
      <c r="G585" s="184">
        <v>12.9</v>
      </c>
    </row>
    <row r="586" spans="1:7" s="106" customFormat="1" ht="14.25" customHeight="1">
      <c r="A586" s="239"/>
      <c r="B586" s="186" t="s">
        <v>8</v>
      </c>
      <c r="C586" s="177">
        <v>737</v>
      </c>
      <c r="D586" s="187">
        <f>SUM(D580:D585)</f>
        <v>576.06</v>
      </c>
      <c r="E586" s="187">
        <f>SUM(E580:E585)</f>
        <v>12.190000000000001</v>
      </c>
      <c r="F586" s="187">
        <f>SUM(F580:F585)</f>
        <v>10.9</v>
      </c>
      <c r="G586" s="187">
        <f>SUM(G580:G585)</f>
        <v>109.32000000000001</v>
      </c>
    </row>
    <row r="587" spans="1:7" s="106" customFormat="1" ht="14.25" customHeight="1">
      <c r="A587" s="206"/>
      <c r="B587" s="192"/>
      <c r="C587" s="193"/>
      <c r="D587" s="220"/>
      <c r="E587" s="220"/>
      <c r="F587" s="220"/>
      <c r="G587" s="220"/>
    </row>
    <row r="588" spans="1:7" s="106" customFormat="1" ht="14.25" customHeight="1">
      <c r="A588" s="206"/>
      <c r="B588" s="192"/>
      <c r="C588" s="193"/>
      <c r="D588" s="220"/>
      <c r="E588" s="220"/>
      <c r="F588" s="220"/>
      <c r="G588" s="220"/>
    </row>
    <row r="589" spans="1:7" s="106" customFormat="1" ht="14.25" customHeight="1">
      <c r="A589" s="206"/>
      <c r="B589" s="192"/>
      <c r="C589" s="193"/>
      <c r="D589" s="220"/>
      <c r="E589" s="220"/>
      <c r="F589" s="220"/>
      <c r="G589" s="220"/>
    </row>
    <row r="590" spans="1:7" s="106" customFormat="1" ht="14.25" customHeight="1">
      <c r="A590" s="206"/>
      <c r="B590" s="192"/>
      <c r="C590" s="193"/>
      <c r="D590" s="220"/>
      <c r="E590" s="220"/>
      <c r="F590" s="220"/>
      <c r="G590" s="220"/>
    </row>
    <row r="591" spans="1:7" s="106" customFormat="1" ht="14.25" customHeight="1">
      <c r="A591" s="206"/>
      <c r="B591" s="192"/>
      <c r="C591" s="193"/>
      <c r="D591" s="220"/>
      <c r="E591" s="220"/>
      <c r="F591" s="220"/>
      <c r="G591" s="220"/>
    </row>
    <row r="592" spans="1:7" s="106" customFormat="1" ht="14.25" customHeight="1">
      <c r="A592" s="206"/>
      <c r="B592" s="192"/>
      <c r="C592" s="193"/>
      <c r="D592" s="220"/>
      <c r="E592" s="220"/>
      <c r="F592" s="220"/>
      <c r="G592" s="220"/>
    </row>
    <row r="593" spans="1:7" s="106" customFormat="1" ht="14.25" customHeight="1">
      <c r="A593" s="206"/>
      <c r="B593" s="192"/>
      <c r="C593" s="193"/>
      <c r="D593" s="220"/>
      <c r="E593" s="220"/>
      <c r="F593" s="220"/>
      <c r="G593" s="220"/>
    </row>
    <row r="594" spans="1:7" s="106" customFormat="1" ht="14.25" customHeight="1">
      <c r="A594" s="206"/>
      <c r="B594" s="192"/>
      <c r="C594" s="193"/>
      <c r="D594" s="220"/>
      <c r="E594" s="220"/>
      <c r="F594" s="220"/>
      <c r="G594" s="220"/>
    </row>
    <row r="595" spans="1:7" s="106" customFormat="1" ht="14.25" customHeight="1">
      <c r="A595" s="206"/>
      <c r="B595" s="192"/>
      <c r="C595" s="193"/>
      <c r="D595" s="220"/>
      <c r="E595" s="220"/>
      <c r="F595" s="220"/>
      <c r="G595" s="220"/>
    </row>
    <row r="596" spans="1:7" s="106" customFormat="1" ht="14.25" customHeight="1">
      <c r="A596" s="206"/>
      <c r="B596" s="192"/>
      <c r="C596" s="193"/>
      <c r="D596" s="220"/>
      <c r="E596" s="220"/>
      <c r="F596" s="220"/>
      <c r="G596" s="220"/>
    </row>
    <row r="597" spans="1:7" s="106" customFormat="1" ht="14.25" customHeight="1">
      <c r="A597" s="206"/>
      <c r="B597" s="192"/>
      <c r="C597" s="193"/>
      <c r="D597" s="220"/>
      <c r="E597" s="220"/>
      <c r="F597" s="220"/>
      <c r="G597" s="220"/>
    </row>
    <row r="598" spans="1:7" s="106" customFormat="1" ht="14.25" customHeight="1">
      <c r="A598" s="206"/>
      <c r="B598" s="192"/>
      <c r="C598" s="193"/>
      <c r="D598" s="220"/>
      <c r="E598" s="220"/>
      <c r="F598" s="220"/>
      <c r="G598" s="220"/>
    </row>
    <row r="599" spans="1:11" s="106" customFormat="1" ht="14.25" customHeight="1">
      <c r="A599" s="216"/>
      <c r="B599" s="192"/>
      <c r="C599" s="189"/>
      <c r="D599" s="194"/>
      <c r="E599" s="194"/>
      <c r="F599" s="194"/>
      <c r="G599" s="194"/>
      <c r="H599" s="107"/>
      <c r="I599" s="107"/>
      <c r="J599" s="107"/>
      <c r="K599" s="107"/>
    </row>
    <row r="600" spans="1:7" s="106" customFormat="1" ht="14.25" customHeight="1">
      <c r="A600" s="216"/>
      <c r="B600" s="200"/>
      <c r="C600" s="189"/>
      <c r="D600" s="201"/>
      <c r="E600" s="194"/>
      <c r="F600" s="194"/>
      <c r="G600" s="194"/>
    </row>
    <row r="601" spans="1:11" s="106" customFormat="1" ht="14.25" customHeight="1">
      <c r="A601" s="216"/>
      <c r="B601" s="200"/>
      <c r="C601" s="189"/>
      <c r="D601" s="194"/>
      <c r="E601" s="194"/>
      <c r="F601" s="194"/>
      <c r="G601" s="194"/>
      <c r="H601" s="108"/>
      <c r="I601" s="108"/>
      <c r="J601" s="108"/>
      <c r="K601" s="108"/>
    </row>
    <row r="602" spans="1:7" s="106" customFormat="1" ht="14.25" customHeight="1">
      <c r="A602" s="197"/>
      <c r="B602" s="197" t="s">
        <v>58</v>
      </c>
      <c r="C602" s="198"/>
      <c r="D602" s="199"/>
      <c r="E602" s="199"/>
      <c r="F602" s="199"/>
      <c r="G602" s="199"/>
    </row>
    <row r="603" spans="1:7" s="106" customFormat="1" ht="14.25" customHeight="1">
      <c r="A603" s="197"/>
      <c r="B603" s="197" t="s">
        <v>66</v>
      </c>
      <c r="C603" s="198"/>
      <c r="D603" s="199"/>
      <c r="E603" s="199"/>
      <c r="F603" s="199"/>
      <c r="G603" s="199"/>
    </row>
    <row r="604" spans="1:7" s="106" customFormat="1" ht="14.25" customHeight="1" thickBot="1">
      <c r="A604" s="197"/>
      <c r="B604" s="200" t="s">
        <v>154</v>
      </c>
      <c r="C604" s="198"/>
      <c r="D604" s="199"/>
      <c r="E604" s="199"/>
      <c r="F604" s="199"/>
      <c r="G604" s="199"/>
    </row>
    <row r="605" spans="1:7" s="106" customFormat="1" ht="14.25" customHeight="1">
      <c r="A605" s="527" t="s">
        <v>22</v>
      </c>
      <c r="B605" s="494" t="s">
        <v>23</v>
      </c>
      <c r="C605" s="496" t="s">
        <v>24</v>
      </c>
      <c r="D605" s="498" t="s">
        <v>26</v>
      </c>
      <c r="E605" s="500" t="s">
        <v>25</v>
      </c>
      <c r="F605" s="501"/>
      <c r="G605" s="502"/>
    </row>
    <row r="606" spans="1:7" s="106" customFormat="1" ht="14.25" customHeight="1" thickBot="1">
      <c r="A606" s="528"/>
      <c r="B606" s="495"/>
      <c r="C606" s="497"/>
      <c r="D606" s="499"/>
      <c r="E606" s="170" t="s">
        <v>27</v>
      </c>
      <c r="F606" s="170" t="s">
        <v>28</v>
      </c>
      <c r="G606" s="171" t="s">
        <v>29</v>
      </c>
    </row>
    <row r="607" spans="1:7" s="106" customFormat="1" ht="14.25" customHeight="1" thickBot="1">
      <c r="A607" s="236">
        <v>1</v>
      </c>
      <c r="B607" s="237">
        <v>2</v>
      </c>
      <c r="C607" s="237">
        <v>3</v>
      </c>
      <c r="D607" s="238">
        <v>4</v>
      </c>
      <c r="E607" s="237">
        <v>5</v>
      </c>
      <c r="F607" s="237">
        <v>6</v>
      </c>
      <c r="G607" s="237">
        <v>7</v>
      </c>
    </row>
    <row r="608" spans="1:11" s="107" customFormat="1" ht="14.25" customHeight="1">
      <c r="A608" s="172"/>
      <c r="B608" s="173" t="s">
        <v>67</v>
      </c>
      <c r="C608" s="174"/>
      <c r="D608" s="175"/>
      <c r="E608" s="175"/>
      <c r="F608" s="175"/>
      <c r="G608" s="175"/>
      <c r="H608" s="106"/>
      <c r="I608" s="106"/>
      <c r="J608" s="106"/>
      <c r="K608" s="106"/>
    </row>
    <row r="609" spans="1:7" s="106" customFormat="1" ht="14.25" customHeight="1">
      <c r="A609" s="176"/>
      <c r="B609" s="177" t="s">
        <v>10</v>
      </c>
      <c r="C609" s="178"/>
      <c r="D609" s="180"/>
      <c r="E609" s="179"/>
      <c r="F609" s="179"/>
      <c r="G609" s="179"/>
    </row>
    <row r="610" spans="1:11" s="108" customFormat="1" ht="14.25" customHeight="1">
      <c r="A610" s="195" t="s">
        <v>68</v>
      </c>
      <c r="B610" s="181" t="s">
        <v>218</v>
      </c>
      <c r="C610" s="178">
        <v>200</v>
      </c>
      <c r="D610" s="182">
        <v>487.9</v>
      </c>
      <c r="E610" s="182">
        <v>15</v>
      </c>
      <c r="F610" s="182">
        <v>19.2</v>
      </c>
      <c r="G610" s="182">
        <v>61.6</v>
      </c>
      <c r="H610" s="106"/>
      <c r="I610" s="106"/>
      <c r="J610" s="106"/>
      <c r="K610" s="106"/>
    </row>
    <row r="611" spans="1:11" s="106" customFormat="1" ht="14.25" customHeight="1">
      <c r="A611" s="257" t="s">
        <v>477</v>
      </c>
      <c r="B611" s="181" t="s">
        <v>392</v>
      </c>
      <c r="C611" s="178">
        <v>10</v>
      </c>
      <c r="D611" s="182">
        <v>74.8</v>
      </c>
      <c r="E611" s="182">
        <v>0.1</v>
      </c>
      <c r="F611" s="182">
        <v>8.2</v>
      </c>
      <c r="G611" s="182">
        <v>0.1</v>
      </c>
      <c r="H611" s="108"/>
      <c r="I611" s="108"/>
      <c r="J611" s="108"/>
      <c r="K611" s="108"/>
    </row>
    <row r="612" spans="1:11" s="106" customFormat="1" ht="14.25" customHeight="1">
      <c r="A612" s="195" t="s">
        <v>200</v>
      </c>
      <c r="B612" s="181" t="s">
        <v>4</v>
      </c>
      <c r="C612" s="178">
        <v>200</v>
      </c>
      <c r="D612" s="182">
        <v>107.2</v>
      </c>
      <c r="E612" s="182">
        <v>4.6</v>
      </c>
      <c r="F612" s="184">
        <v>4.4</v>
      </c>
      <c r="G612" s="185">
        <v>12.2</v>
      </c>
      <c r="H612" s="108"/>
      <c r="I612" s="108"/>
      <c r="J612" s="108"/>
      <c r="K612" s="108"/>
    </row>
    <row r="613" spans="1:11" s="106" customFormat="1" ht="14.25" customHeight="1">
      <c r="A613" s="195" t="s">
        <v>178</v>
      </c>
      <c r="B613" s="195" t="s">
        <v>1</v>
      </c>
      <c r="C613" s="196">
        <v>30</v>
      </c>
      <c r="D613" s="182">
        <v>63</v>
      </c>
      <c r="E613" s="184">
        <v>1.8</v>
      </c>
      <c r="F613" s="182">
        <v>0.3</v>
      </c>
      <c r="G613" s="184">
        <v>12.9</v>
      </c>
      <c r="H613" s="108"/>
      <c r="I613" s="108"/>
      <c r="J613" s="108"/>
      <c r="K613" s="108"/>
    </row>
    <row r="614" spans="1:7" s="106" customFormat="1" ht="14.25" customHeight="1">
      <c r="A614" s="239"/>
      <c r="B614" s="186" t="s">
        <v>8</v>
      </c>
      <c r="C614" s="177">
        <f>SUM(C610:C613)</f>
        <v>440</v>
      </c>
      <c r="D614" s="187">
        <f>SUM(D610:D613)</f>
        <v>732.9</v>
      </c>
      <c r="E614" s="187">
        <f>SUM(E610:E613)</f>
        <v>21.5</v>
      </c>
      <c r="F614" s="187">
        <f>SUM(F610:F613)</f>
        <v>32.099999999999994</v>
      </c>
      <c r="G614" s="187">
        <f>SUM(G610:G613)</f>
        <v>86.80000000000001</v>
      </c>
    </row>
    <row r="615" spans="1:7" s="106" customFormat="1" ht="14.25" customHeight="1">
      <c r="A615" s="206"/>
      <c r="B615" s="192"/>
      <c r="C615" s="193"/>
      <c r="D615" s="201"/>
      <c r="E615" s="201"/>
      <c r="F615" s="201"/>
      <c r="G615" s="201"/>
    </row>
    <row r="616" spans="1:7" s="106" customFormat="1" ht="14.25" customHeight="1">
      <c r="A616" s="200"/>
      <c r="B616" s="193"/>
      <c r="C616" s="189"/>
      <c r="D616" s="222"/>
      <c r="E616" s="222"/>
      <c r="F616" s="222"/>
      <c r="G616" s="222"/>
    </row>
    <row r="617" spans="1:11" s="106" customFormat="1" ht="14.25" customHeight="1">
      <c r="A617" s="216"/>
      <c r="B617" s="188"/>
      <c r="C617" s="189"/>
      <c r="D617" s="191"/>
      <c r="E617" s="190"/>
      <c r="F617" s="190"/>
      <c r="G617" s="190"/>
      <c r="H617" s="109"/>
      <c r="I617" s="109"/>
      <c r="J617" s="109"/>
      <c r="K617" s="109"/>
    </row>
    <row r="618" spans="1:7" s="106" customFormat="1" ht="14.25" customHeight="1">
      <c r="A618" s="176"/>
      <c r="B618" s="177" t="s">
        <v>88</v>
      </c>
      <c r="C618" s="178"/>
      <c r="D618" s="180"/>
      <c r="E618" s="179"/>
      <c r="F618" s="179"/>
      <c r="G618" s="179"/>
    </row>
    <row r="619" spans="1:12" s="106" customFormat="1" ht="14.25" customHeight="1">
      <c r="A619" s="195" t="s">
        <v>291</v>
      </c>
      <c r="B619" s="181" t="s">
        <v>251</v>
      </c>
      <c r="C619" s="178">
        <v>100</v>
      </c>
      <c r="D619" s="182">
        <v>47</v>
      </c>
      <c r="E619" s="185">
        <v>0.4</v>
      </c>
      <c r="F619" s="182">
        <v>0.3</v>
      </c>
      <c r="G619" s="185">
        <v>10.3</v>
      </c>
      <c r="H619" s="178">
        <v>100</v>
      </c>
      <c r="I619" s="182">
        <v>47</v>
      </c>
      <c r="J619" s="185">
        <v>0.4</v>
      </c>
      <c r="K619" s="182">
        <v>0.3</v>
      </c>
      <c r="L619" s="185">
        <v>10.3</v>
      </c>
    </row>
    <row r="620" spans="1:12" s="106" customFormat="1" ht="14.25" customHeight="1">
      <c r="A620" s="257" t="s">
        <v>106</v>
      </c>
      <c r="B620" s="181" t="s">
        <v>105</v>
      </c>
      <c r="C620" s="178">
        <v>60</v>
      </c>
      <c r="D620" s="182">
        <v>35.46</v>
      </c>
      <c r="E620" s="182">
        <v>0.51</v>
      </c>
      <c r="F620" s="182">
        <v>3</v>
      </c>
      <c r="G620" s="182">
        <v>1.54</v>
      </c>
      <c r="H620" s="178">
        <v>100</v>
      </c>
      <c r="I620" s="182">
        <v>59.1</v>
      </c>
      <c r="J620" s="185">
        <v>0.848</v>
      </c>
      <c r="K620" s="182">
        <v>5</v>
      </c>
      <c r="L620" s="185">
        <v>2.576</v>
      </c>
    </row>
    <row r="621" spans="1:7" s="106" customFormat="1" ht="14.25" customHeight="1">
      <c r="A621" s="257" t="s">
        <v>381</v>
      </c>
      <c r="B621" s="181" t="s">
        <v>478</v>
      </c>
      <c r="C621" s="178">
        <v>213</v>
      </c>
      <c r="D621" s="210">
        <v>83</v>
      </c>
      <c r="E621" s="210">
        <v>1.44</v>
      </c>
      <c r="F621" s="210">
        <v>3.9</v>
      </c>
      <c r="G621" s="210">
        <v>8.7</v>
      </c>
    </row>
    <row r="622" spans="1:7" s="106" customFormat="1" ht="14.25" customHeight="1">
      <c r="A622" s="257"/>
      <c r="B622" s="208" t="s">
        <v>245</v>
      </c>
      <c r="C622" s="400"/>
      <c r="D622" s="210"/>
      <c r="E622" s="210"/>
      <c r="F622" s="210"/>
      <c r="G622" s="210"/>
    </row>
    <row r="623" spans="1:7" s="106" customFormat="1" ht="14.25" customHeight="1">
      <c r="A623" s="257" t="s">
        <v>227</v>
      </c>
      <c r="B623" s="181" t="s">
        <v>226</v>
      </c>
      <c r="C623" s="178">
        <v>200</v>
      </c>
      <c r="D623" s="182">
        <v>314.6</v>
      </c>
      <c r="E623" s="182">
        <v>27.3</v>
      </c>
      <c r="F623" s="182">
        <v>8.1</v>
      </c>
      <c r="G623" s="182">
        <v>33.2</v>
      </c>
    </row>
    <row r="624" spans="1:7" s="106" customFormat="1" ht="14.25" customHeight="1">
      <c r="A624" s="195"/>
      <c r="B624" s="181" t="s">
        <v>479</v>
      </c>
      <c r="C624" s="178">
        <v>200</v>
      </c>
      <c r="D624" s="182">
        <v>92.2</v>
      </c>
      <c r="E624" s="182">
        <v>0</v>
      </c>
      <c r="F624" s="182">
        <v>0</v>
      </c>
      <c r="G624" s="182">
        <v>23</v>
      </c>
    </row>
    <row r="625" spans="1:7" s="106" customFormat="1" ht="14.25" customHeight="1">
      <c r="A625" s="195" t="s">
        <v>178</v>
      </c>
      <c r="B625" s="183" t="s">
        <v>89</v>
      </c>
      <c r="C625" s="178">
        <v>30</v>
      </c>
      <c r="D625" s="182">
        <v>63</v>
      </c>
      <c r="E625" s="184">
        <v>1.8</v>
      </c>
      <c r="F625" s="182">
        <v>0.3</v>
      </c>
      <c r="G625" s="184">
        <v>12.9</v>
      </c>
    </row>
    <row r="626" spans="1:7" s="106" customFormat="1" ht="14.25" customHeight="1">
      <c r="A626" s="195" t="s">
        <v>178</v>
      </c>
      <c r="B626" s="195" t="s">
        <v>90</v>
      </c>
      <c r="C626" s="196">
        <v>30</v>
      </c>
      <c r="D626" s="185">
        <v>57</v>
      </c>
      <c r="E626" s="185">
        <v>1.8</v>
      </c>
      <c r="F626" s="185">
        <v>0.3</v>
      </c>
      <c r="G626" s="185">
        <v>11.4</v>
      </c>
    </row>
    <row r="627" spans="1:7" s="106" customFormat="1" ht="14.25" customHeight="1">
      <c r="A627" s="239"/>
      <c r="B627" s="186" t="s">
        <v>8</v>
      </c>
      <c r="C627" s="177"/>
      <c r="D627" s="187">
        <f>SUM(D619:D626)</f>
        <v>692.2600000000001</v>
      </c>
      <c r="E627" s="187">
        <f>SUM(E619:E626)</f>
        <v>33.25</v>
      </c>
      <c r="F627" s="187">
        <f>SUM(F619:F626)</f>
        <v>15.9</v>
      </c>
      <c r="G627" s="187">
        <f>SUM(G619:G626)</f>
        <v>101.04000000000002</v>
      </c>
    </row>
    <row r="628" spans="1:7" s="106" customFormat="1" ht="14.25" customHeight="1">
      <c r="A628" s="206"/>
      <c r="B628" s="192"/>
      <c r="C628" s="193"/>
      <c r="D628" s="194"/>
      <c r="E628" s="194"/>
      <c r="F628" s="194"/>
      <c r="G628" s="194"/>
    </row>
    <row r="629" spans="1:7" s="106" customFormat="1" ht="14.25" customHeight="1">
      <c r="A629" s="206"/>
      <c r="B629" s="192"/>
      <c r="C629" s="193"/>
      <c r="D629" s="194"/>
      <c r="E629" s="194"/>
      <c r="F629" s="194"/>
      <c r="G629" s="194"/>
    </row>
    <row r="630" spans="1:7" s="106" customFormat="1" ht="14.25" customHeight="1">
      <c r="A630" s="206"/>
      <c r="B630" s="192"/>
      <c r="C630" s="193"/>
      <c r="D630" s="194"/>
      <c r="E630" s="194"/>
      <c r="F630" s="194"/>
      <c r="G630" s="194"/>
    </row>
    <row r="631" spans="1:7" s="106" customFormat="1" ht="14.25" customHeight="1">
      <c r="A631" s="176"/>
      <c r="B631" s="177" t="s">
        <v>157</v>
      </c>
      <c r="C631" s="178"/>
      <c r="D631" s="180"/>
      <c r="E631" s="179"/>
      <c r="F631" s="179"/>
      <c r="G631" s="179"/>
    </row>
    <row r="632" spans="1:7" s="106" customFormat="1" ht="14.25" customHeight="1">
      <c r="A632" s="195" t="s">
        <v>196</v>
      </c>
      <c r="B632" s="204" t="s">
        <v>197</v>
      </c>
      <c r="C632" s="178">
        <v>100</v>
      </c>
      <c r="D632" s="182">
        <v>21.6</v>
      </c>
      <c r="E632" s="184">
        <v>1.2</v>
      </c>
      <c r="F632" s="182">
        <v>0.16</v>
      </c>
      <c r="G632" s="184">
        <v>3.8</v>
      </c>
    </row>
    <row r="633" spans="1:7" s="106" customFormat="1" ht="14.25" customHeight="1">
      <c r="A633" s="195" t="s">
        <v>330</v>
      </c>
      <c r="B633" s="195" t="s">
        <v>331</v>
      </c>
      <c r="C633" s="196" t="s">
        <v>261</v>
      </c>
      <c r="D633" s="182">
        <v>172.22</v>
      </c>
      <c r="E633" s="182">
        <v>14.3</v>
      </c>
      <c r="F633" s="185">
        <v>11.11</v>
      </c>
      <c r="G633" s="185">
        <v>2.22</v>
      </c>
    </row>
    <row r="634" spans="1:7" s="106" customFormat="1" ht="14.25" customHeight="1">
      <c r="A634" s="195" t="s">
        <v>466</v>
      </c>
      <c r="B634" s="181" t="s">
        <v>55</v>
      </c>
      <c r="C634" s="178">
        <v>180</v>
      </c>
      <c r="D634" s="182">
        <v>286.67</v>
      </c>
      <c r="E634" s="184">
        <v>9.81</v>
      </c>
      <c r="F634" s="184">
        <v>8.28</v>
      </c>
      <c r="G634" s="184">
        <v>43</v>
      </c>
    </row>
    <row r="635" spans="1:7" s="106" customFormat="1" ht="14.25" customHeight="1">
      <c r="A635" s="195" t="s">
        <v>184</v>
      </c>
      <c r="B635" s="183" t="s">
        <v>44</v>
      </c>
      <c r="C635" s="178">
        <v>200</v>
      </c>
      <c r="D635" s="182">
        <v>26.8</v>
      </c>
      <c r="E635" s="184">
        <v>0.2</v>
      </c>
      <c r="F635" s="184">
        <v>0</v>
      </c>
      <c r="G635" s="182">
        <v>6.5</v>
      </c>
    </row>
    <row r="636" spans="1:7" s="106" customFormat="1" ht="14.25" customHeight="1">
      <c r="A636" s="195" t="s">
        <v>178</v>
      </c>
      <c r="B636" s="195" t="s">
        <v>1</v>
      </c>
      <c r="C636" s="196">
        <v>30</v>
      </c>
      <c r="D636" s="182">
        <v>63</v>
      </c>
      <c r="E636" s="184">
        <v>1.8</v>
      </c>
      <c r="F636" s="182">
        <v>0.3</v>
      </c>
      <c r="G636" s="184">
        <v>12.9</v>
      </c>
    </row>
    <row r="637" spans="1:7" s="106" customFormat="1" ht="14.25" customHeight="1">
      <c r="A637" s="195"/>
      <c r="B637" s="186" t="s">
        <v>8</v>
      </c>
      <c r="C637" s="177">
        <v>630</v>
      </c>
      <c r="D637" s="187">
        <f>SUM(D632:D636)</f>
        <v>570.29</v>
      </c>
      <c r="E637" s="187">
        <f>SUM(E632:E636)</f>
        <v>27.310000000000002</v>
      </c>
      <c r="F637" s="187">
        <f>SUM(F632:F636)</f>
        <v>19.849999999999998</v>
      </c>
      <c r="G637" s="187">
        <f>SUM(G632:G636)</f>
        <v>68.42</v>
      </c>
    </row>
    <row r="638" spans="1:7" s="106" customFormat="1" ht="14.25" customHeight="1">
      <c r="A638" s="200"/>
      <c r="B638" s="193"/>
      <c r="C638" s="189"/>
      <c r="D638" s="222"/>
      <c r="E638" s="222"/>
      <c r="F638" s="222"/>
      <c r="G638" s="222"/>
    </row>
    <row r="639" spans="1:7" s="106" customFormat="1" ht="14.25" customHeight="1">
      <c r="A639" s="216"/>
      <c r="B639" s="188"/>
      <c r="C639" s="189"/>
      <c r="D639" s="191"/>
      <c r="E639" s="190"/>
      <c r="F639" s="190"/>
      <c r="G639" s="190"/>
    </row>
    <row r="640" spans="1:7" s="106" customFormat="1" ht="14.25" customHeight="1">
      <c r="A640" s="197"/>
      <c r="B640" s="197"/>
      <c r="C640" s="198"/>
      <c r="D640" s="199"/>
      <c r="E640" s="199"/>
      <c r="F640" s="199"/>
      <c r="G640" s="199"/>
    </row>
    <row r="641" spans="1:7" s="106" customFormat="1" ht="14.25" customHeight="1">
      <c r="A641" s="197"/>
      <c r="B641" s="197"/>
      <c r="C641" s="198"/>
      <c r="D641" s="199"/>
      <c r="E641" s="199"/>
      <c r="F641" s="199"/>
      <c r="G641" s="199"/>
    </row>
    <row r="642" spans="1:7" s="106" customFormat="1" ht="14.25" customHeight="1">
      <c r="A642" s="197"/>
      <c r="B642" s="197"/>
      <c r="C642" s="198"/>
      <c r="D642" s="199"/>
      <c r="E642" s="199"/>
      <c r="F642" s="199"/>
      <c r="G642" s="199"/>
    </row>
    <row r="643" spans="1:7" s="106" customFormat="1" ht="14.25" customHeight="1">
      <c r="A643" s="197"/>
      <c r="B643" s="197"/>
      <c r="C643" s="198"/>
      <c r="D643" s="199"/>
      <c r="E643" s="199"/>
      <c r="F643" s="199"/>
      <c r="G643" s="199"/>
    </row>
    <row r="644" spans="1:7" s="106" customFormat="1" ht="14.25" customHeight="1">
      <c r="A644" s="197"/>
      <c r="B644" s="197"/>
      <c r="C644" s="198"/>
      <c r="D644" s="199"/>
      <c r="E644" s="199"/>
      <c r="F644" s="199"/>
      <c r="G644" s="199"/>
    </row>
    <row r="645" spans="1:11" s="108" customFormat="1" ht="14.25" customHeight="1">
      <c r="A645" s="197"/>
      <c r="B645" s="197" t="s">
        <v>58</v>
      </c>
      <c r="C645" s="198"/>
      <c r="D645" s="199"/>
      <c r="E645" s="199"/>
      <c r="F645" s="199"/>
      <c r="G645" s="199"/>
      <c r="H645" s="106"/>
      <c r="I645" s="106"/>
      <c r="J645" s="106"/>
      <c r="K645" s="106"/>
    </row>
    <row r="646" spans="1:11" s="108" customFormat="1" ht="14.25" customHeight="1">
      <c r="A646" s="197"/>
      <c r="B646" s="197" t="s">
        <v>69</v>
      </c>
      <c r="C646" s="198"/>
      <c r="D646" s="199"/>
      <c r="E646" s="199"/>
      <c r="F646" s="199"/>
      <c r="G646" s="199"/>
      <c r="H646" s="106"/>
      <c r="I646" s="106"/>
      <c r="J646" s="106"/>
      <c r="K646" s="106"/>
    </row>
    <row r="647" spans="1:11" s="108" customFormat="1" ht="14.25" customHeight="1" thickBot="1">
      <c r="A647" s="197"/>
      <c r="B647" s="200" t="s">
        <v>154</v>
      </c>
      <c r="C647" s="198"/>
      <c r="D647" s="199"/>
      <c r="E647" s="199"/>
      <c r="F647" s="199"/>
      <c r="G647" s="199"/>
      <c r="H647" s="106"/>
      <c r="I647" s="106"/>
      <c r="J647" s="106"/>
      <c r="K647" s="106"/>
    </row>
    <row r="648" spans="1:7" s="106" customFormat="1" ht="14.25" customHeight="1">
      <c r="A648" s="218" t="s">
        <v>22</v>
      </c>
      <c r="B648" s="164" t="s">
        <v>23</v>
      </c>
      <c r="C648" s="163" t="s">
        <v>24</v>
      </c>
      <c r="D648" s="507" t="s">
        <v>26</v>
      </c>
      <c r="E648" s="500" t="s">
        <v>25</v>
      </c>
      <c r="F648" s="501"/>
      <c r="G648" s="502"/>
    </row>
    <row r="649" spans="1:7" s="106" customFormat="1" ht="14.25" customHeight="1" thickBot="1">
      <c r="A649" s="219"/>
      <c r="B649" s="169"/>
      <c r="C649" s="168"/>
      <c r="D649" s="508"/>
      <c r="E649" s="170" t="s">
        <v>27</v>
      </c>
      <c r="F649" s="170" t="s">
        <v>28</v>
      </c>
      <c r="G649" s="171" t="s">
        <v>29</v>
      </c>
    </row>
    <row r="650" spans="1:7" s="106" customFormat="1" ht="14.25" customHeight="1" thickBot="1">
      <c r="A650" s="236">
        <v>1</v>
      </c>
      <c r="B650" s="237">
        <v>2</v>
      </c>
      <c r="C650" s="237">
        <v>3</v>
      </c>
      <c r="D650" s="238">
        <v>4</v>
      </c>
      <c r="E650" s="237">
        <v>5</v>
      </c>
      <c r="F650" s="237">
        <v>6</v>
      </c>
      <c r="G650" s="237">
        <v>7</v>
      </c>
    </row>
    <row r="651" spans="1:11" s="109" customFormat="1" ht="14.25" customHeight="1">
      <c r="A651" s="172"/>
      <c r="B651" s="173" t="s">
        <v>70</v>
      </c>
      <c r="C651" s="174"/>
      <c r="D651" s="175"/>
      <c r="E651" s="175"/>
      <c r="F651" s="175"/>
      <c r="G651" s="175"/>
      <c r="H651" s="106"/>
      <c r="I651" s="106"/>
      <c r="J651" s="106"/>
      <c r="K651" s="106"/>
    </row>
    <row r="652" spans="1:7" s="106" customFormat="1" ht="14.25" customHeight="1">
      <c r="A652" s="176"/>
      <c r="B652" s="177" t="s">
        <v>10</v>
      </c>
      <c r="C652" s="178"/>
      <c r="D652" s="180"/>
      <c r="E652" s="179"/>
      <c r="F652" s="179"/>
      <c r="G652" s="179"/>
    </row>
    <row r="653" spans="1:7" s="106" customFormat="1" ht="14.25" customHeight="1">
      <c r="A653" s="432" t="s">
        <v>413</v>
      </c>
      <c r="B653" s="439" t="s">
        <v>270</v>
      </c>
      <c r="C653" s="178">
        <v>60</v>
      </c>
      <c r="D653" s="467">
        <f>27*0.6</f>
        <v>16.2</v>
      </c>
      <c r="E653" s="467">
        <f>1.3*0.6</f>
        <v>0.78</v>
      </c>
      <c r="F653" s="467">
        <f>0.1*0.6</f>
        <v>0.06</v>
      </c>
      <c r="G653" s="468">
        <f>5.3*0.6</f>
        <v>3.1799999999999997</v>
      </c>
    </row>
    <row r="654" spans="1:7" s="106" customFormat="1" ht="14.25" customHeight="1">
      <c r="A654" s="257" t="s">
        <v>461</v>
      </c>
      <c r="B654" s="181" t="s">
        <v>71</v>
      </c>
      <c r="C654" s="178">
        <v>200</v>
      </c>
      <c r="D654" s="182">
        <v>323</v>
      </c>
      <c r="E654" s="182">
        <v>20.1</v>
      </c>
      <c r="F654" s="182">
        <v>19.3</v>
      </c>
      <c r="G654" s="182">
        <v>17.1</v>
      </c>
    </row>
    <row r="655" spans="1:7" s="106" customFormat="1" ht="14.25" customHeight="1">
      <c r="A655" s="257" t="s">
        <v>177</v>
      </c>
      <c r="B655" s="181" t="s">
        <v>34</v>
      </c>
      <c r="C655" s="178">
        <v>207</v>
      </c>
      <c r="D655" s="182">
        <v>27.9</v>
      </c>
      <c r="E655" s="184">
        <v>0.3</v>
      </c>
      <c r="F655" s="184">
        <v>0.02</v>
      </c>
      <c r="G655" s="184">
        <v>6.7</v>
      </c>
    </row>
    <row r="656" spans="1:7" s="106" customFormat="1" ht="14.25" customHeight="1">
      <c r="A656" s="195" t="s">
        <v>178</v>
      </c>
      <c r="B656" s="195" t="s">
        <v>1</v>
      </c>
      <c r="C656" s="196">
        <v>30</v>
      </c>
      <c r="D656" s="182">
        <v>63</v>
      </c>
      <c r="E656" s="184">
        <v>1.8</v>
      </c>
      <c r="F656" s="182">
        <v>0.3</v>
      </c>
      <c r="G656" s="184">
        <v>12.9</v>
      </c>
    </row>
    <row r="657" spans="1:7" s="106" customFormat="1" ht="14.25" customHeight="1">
      <c r="A657" s="239"/>
      <c r="B657" s="186" t="s">
        <v>8</v>
      </c>
      <c r="C657" s="177">
        <v>630</v>
      </c>
      <c r="D657" s="187">
        <f>SUM(D653:D656)</f>
        <v>430.09999999999997</v>
      </c>
      <c r="E657" s="187">
        <f>SUM(E653:E656)</f>
        <v>22.980000000000004</v>
      </c>
      <c r="F657" s="187">
        <f>SUM(F653:F656)</f>
        <v>19.68</v>
      </c>
      <c r="G657" s="187">
        <f>SUM(G653:G656)</f>
        <v>39.88</v>
      </c>
    </row>
    <row r="658" spans="1:7" s="106" customFormat="1" ht="14.25" customHeight="1">
      <c r="A658" s="227"/>
      <c r="B658" s="188"/>
      <c r="C658" s="188"/>
      <c r="D658" s="188"/>
      <c r="E658" s="188"/>
      <c r="F658" s="188"/>
      <c r="G658" s="188"/>
    </row>
    <row r="659" spans="1:7" s="106" customFormat="1" ht="14.25" customHeight="1">
      <c r="A659" s="216"/>
      <c r="B659" s="200"/>
      <c r="C659" s="189"/>
      <c r="D659" s="191"/>
      <c r="E659" s="191"/>
      <c r="F659" s="191"/>
      <c r="G659" s="191"/>
    </row>
    <row r="660" spans="1:7" s="106" customFormat="1" ht="14.25" customHeight="1">
      <c r="A660" s="216"/>
      <c r="B660" s="200"/>
      <c r="C660" s="189"/>
      <c r="D660" s="225"/>
      <c r="E660" s="191"/>
      <c r="F660" s="191"/>
      <c r="G660" s="190"/>
    </row>
    <row r="661" spans="1:7" s="106" customFormat="1" ht="14.25" customHeight="1">
      <c r="A661" s="176"/>
      <c r="B661" s="177" t="s">
        <v>88</v>
      </c>
      <c r="C661" s="178"/>
      <c r="D661" s="180"/>
      <c r="E661" s="179"/>
      <c r="F661" s="179"/>
      <c r="G661" s="179"/>
    </row>
    <row r="662" spans="1:7" s="106" customFormat="1" ht="14.25" customHeight="1">
      <c r="A662" s="257" t="s">
        <v>413</v>
      </c>
      <c r="B662" s="432" t="s">
        <v>480</v>
      </c>
      <c r="C662" s="180">
        <v>100</v>
      </c>
      <c r="D662" s="182">
        <f>13.8/0.6</f>
        <v>23.000000000000004</v>
      </c>
      <c r="E662" s="182">
        <f>0.7/0.6</f>
        <v>1.1666666666666667</v>
      </c>
      <c r="F662" s="182">
        <f>0.1/0.6</f>
        <v>0.16666666666666669</v>
      </c>
      <c r="G662" s="182">
        <f>2.3/0.6</f>
        <v>3.833333333333333</v>
      </c>
    </row>
    <row r="663" spans="1:7" s="106" customFormat="1" ht="14.25" customHeight="1">
      <c r="A663" s="257" t="s">
        <v>100</v>
      </c>
      <c r="B663" s="181" t="s">
        <v>255</v>
      </c>
      <c r="C663" s="178">
        <v>213</v>
      </c>
      <c r="D663" s="184">
        <v>141.8</v>
      </c>
      <c r="E663" s="184">
        <v>8.2</v>
      </c>
      <c r="F663" s="184">
        <v>8.8</v>
      </c>
      <c r="G663" s="460">
        <v>6.3</v>
      </c>
    </row>
    <row r="664" spans="1:7" s="106" customFormat="1" ht="14.25" customHeight="1">
      <c r="A664" s="207"/>
      <c r="B664" s="208" t="s">
        <v>256</v>
      </c>
      <c r="C664" s="400"/>
      <c r="D664" s="210"/>
      <c r="E664" s="210"/>
      <c r="F664" s="210"/>
      <c r="G664" s="210"/>
    </row>
    <row r="665" spans="1:7" s="106" customFormat="1" ht="14.25" customHeight="1">
      <c r="A665" s="195" t="s">
        <v>293</v>
      </c>
      <c r="B665" s="203" t="s">
        <v>294</v>
      </c>
      <c r="C665" s="178">
        <v>210</v>
      </c>
      <c r="D665" s="182">
        <v>307.6</v>
      </c>
      <c r="E665" s="182">
        <v>12.4</v>
      </c>
      <c r="F665" s="182">
        <v>5.7</v>
      </c>
      <c r="G665" s="182">
        <v>41.36</v>
      </c>
    </row>
    <row r="666" spans="1:7" s="106" customFormat="1" ht="14.25" customHeight="1">
      <c r="A666" s="195" t="s">
        <v>178</v>
      </c>
      <c r="B666" s="183" t="s">
        <v>295</v>
      </c>
      <c r="C666" s="196">
        <v>200</v>
      </c>
      <c r="D666" s="182">
        <v>92.2</v>
      </c>
      <c r="E666" s="184">
        <v>0</v>
      </c>
      <c r="F666" s="184">
        <v>0</v>
      </c>
      <c r="G666" s="184">
        <v>23</v>
      </c>
    </row>
    <row r="667" spans="1:7" s="106" customFormat="1" ht="14.25" customHeight="1">
      <c r="A667" s="195" t="s">
        <v>178</v>
      </c>
      <c r="B667" s="183" t="s">
        <v>89</v>
      </c>
      <c r="C667" s="178">
        <v>30</v>
      </c>
      <c r="D667" s="182">
        <v>63</v>
      </c>
      <c r="E667" s="184">
        <v>1.8</v>
      </c>
      <c r="F667" s="182">
        <v>0.3</v>
      </c>
      <c r="G667" s="184">
        <v>12.9</v>
      </c>
    </row>
    <row r="668" spans="1:7" s="106" customFormat="1" ht="14.25" customHeight="1">
      <c r="A668" s="195" t="s">
        <v>178</v>
      </c>
      <c r="B668" s="195" t="s">
        <v>90</v>
      </c>
      <c r="C668" s="196">
        <v>30</v>
      </c>
      <c r="D668" s="185">
        <v>57</v>
      </c>
      <c r="E668" s="185">
        <v>1.8</v>
      </c>
      <c r="F668" s="185">
        <v>0.3</v>
      </c>
      <c r="G668" s="185">
        <v>11.4</v>
      </c>
    </row>
    <row r="669" spans="1:7" s="106" customFormat="1" ht="14.25" customHeight="1">
      <c r="A669" s="239"/>
      <c r="B669" s="186" t="s">
        <v>8</v>
      </c>
      <c r="C669" s="177"/>
      <c r="D669" s="187">
        <f>SUM(D662:D668)</f>
        <v>684.6</v>
      </c>
      <c r="E669" s="187">
        <f>SUM(E662:E668)</f>
        <v>25.366666666666667</v>
      </c>
      <c r="F669" s="187">
        <f>SUM(F662:F668)</f>
        <v>15.26666666666667</v>
      </c>
      <c r="G669" s="187">
        <f>SUM(G662:G668)</f>
        <v>98.79333333333335</v>
      </c>
    </row>
    <row r="670" spans="1:7" s="106" customFormat="1" ht="14.25" customHeight="1">
      <c r="A670" s="206"/>
      <c r="B670" s="192"/>
      <c r="C670" s="193"/>
      <c r="D670" s="194"/>
      <c r="E670" s="194"/>
      <c r="F670" s="194"/>
      <c r="G670" s="194"/>
    </row>
    <row r="671" spans="1:7" s="106" customFormat="1" ht="14.25" customHeight="1">
      <c r="A671" s="216"/>
      <c r="B671" s="200"/>
      <c r="C671" s="189"/>
      <c r="D671" s="225"/>
      <c r="E671" s="191"/>
      <c r="F671" s="191"/>
      <c r="G671" s="190"/>
    </row>
    <row r="672" spans="1:7" s="106" customFormat="1" ht="14.25" customHeight="1">
      <c r="A672" s="216"/>
      <c r="B672" s="200"/>
      <c r="C672" s="189"/>
      <c r="D672" s="225"/>
      <c r="E672" s="191"/>
      <c r="F672" s="191"/>
      <c r="G672" s="190"/>
    </row>
    <row r="673" spans="1:7" s="106" customFormat="1" ht="14.25" customHeight="1">
      <c r="A673" s="176"/>
      <c r="B673" s="177" t="s">
        <v>157</v>
      </c>
      <c r="C673" s="178"/>
      <c r="D673" s="180"/>
      <c r="E673" s="179"/>
      <c r="F673" s="179"/>
      <c r="G673" s="179"/>
    </row>
    <row r="674" spans="1:12" s="106" customFormat="1" ht="14.25" customHeight="1">
      <c r="A674" s="195" t="s">
        <v>178</v>
      </c>
      <c r="B674" s="181" t="s">
        <v>161</v>
      </c>
      <c r="C674" s="178"/>
      <c r="D674" s="182"/>
      <c r="E674" s="184"/>
      <c r="F674" s="182"/>
      <c r="G674" s="184"/>
      <c r="H674" s="178">
        <v>50</v>
      </c>
      <c r="I674" s="182">
        <v>29</v>
      </c>
      <c r="J674" s="184">
        <v>0.45</v>
      </c>
      <c r="K674" s="182">
        <v>3</v>
      </c>
      <c r="L674" s="184">
        <v>4.95</v>
      </c>
    </row>
    <row r="675" spans="1:7" s="106" customFormat="1" ht="14.25" customHeight="1">
      <c r="A675" s="195" t="s">
        <v>185</v>
      </c>
      <c r="B675" s="183" t="s">
        <v>186</v>
      </c>
      <c r="C675" s="178">
        <v>150</v>
      </c>
      <c r="D675" s="182">
        <v>70.5</v>
      </c>
      <c r="E675" s="182">
        <v>0.6</v>
      </c>
      <c r="F675" s="182">
        <v>0.6</v>
      </c>
      <c r="G675" s="182">
        <v>14.7</v>
      </c>
    </row>
    <row r="676" spans="1:7" s="106" customFormat="1" ht="14.25" customHeight="1">
      <c r="A676" s="207" t="s">
        <v>438</v>
      </c>
      <c r="B676" s="208" t="s">
        <v>204</v>
      </c>
      <c r="C676" s="209">
        <v>90</v>
      </c>
      <c r="D676" s="182">
        <v>271.2</v>
      </c>
      <c r="E676" s="182">
        <v>16.4</v>
      </c>
      <c r="F676" s="182">
        <v>16.32</v>
      </c>
      <c r="G676" s="182">
        <v>14.64</v>
      </c>
    </row>
    <row r="677" spans="1:7" s="106" customFormat="1" ht="14.25" customHeight="1">
      <c r="A677" s="195" t="s">
        <v>97</v>
      </c>
      <c r="B677" s="183" t="s">
        <v>96</v>
      </c>
      <c r="C677" s="178">
        <v>180</v>
      </c>
      <c r="D677" s="182">
        <v>242.4</v>
      </c>
      <c r="E677" s="182">
        <v>6.36</v>
      </c>
      <c r="F677" s="182">
        <v>6.6</v>
      </c>
      <c r="G677" s="182">
        <v>39.24</v>
      </c>
    </row>
    <row r="678" spans="1:7" s="106" customFormat="1" ht="14.25" customHeight="1">
      <c r="A678" s="195" t="s">
        <v>190</v>
      </c>
      <c r="B678" s="183" t="s">
        <v>228</v>
      </c>
      <c r="C678" s="178">
        <v>200</v>
      </c>
      <c r="D678" s="182">
        <v>26.8</v>
      </c>
      <c r="E678" s="182">
        <v>0.2</v>
      </c>
      <c r="F678" s="182">
        <v>0</v>
      </c>
      <c r="G678" s="182">
        <v>6.5</v>
      </c>
    </row>
    <row r="679" spans="1:7" s="106" customFormat="1" ht="14.25" customHeight="1">
      <c r="A679" s="195" t="s">
        <v>178</v>
      </c>
      <c r="B679" s="195" t="s">
        <v>1</v>
      </c>
      <c r="C679" s="196">
        <v>30</v>
      </c>
      <c r="D679" s="182">
        <v>63</v>
      </c>
      <c r="E679" s="184">
        <v>1.8</v>
      </c>
      <c r="F679" s="182">
        <v>0.3</v>
      </c>
      <c r="G679" s="184">
        <v>12.9</v>
      </c>
    </row>
    <row r="680" spans="1:7" s="106" customFormat="1" ht="14.25" customHeight="1">
      <c r="A680" s="239"/>
      <c r="B680" s="186" t="s">
        <v>8</v>
      </c>
      <c r="C680" s="177">
        <f>SUM(C674:C679)</f>
        <v>650</v>
      </c>
      <c r="D680" s="187">
        <f>SUM(D674:D679)</f>
        <v>673.9</v>
      </c>
      <c r="E680" s="187">
        <f>SUM(E674:E679)</f>
        <v>25.36</v>
      </c>
      <c r="F680" s="187">
        <f>SUM(F674:F679)</f>
        <v>23.820000000000004</v>
      </c>
      <c r="G680" s="187">
        <f>SUM(G674:G679)</f>
        <v>87.98</v>
      </c>
    </row>
    <row r="681" spans="1:7" s="106" customFormat="1" ht="14.25" customHeight="1">
      <c r="A681" s="216"/>
      <c r="B681" s="200"/>
      <c r="C681" s="189"/>
      <c r="D681" s="225"/>
      <c r="E681" s="191"/>
      <c r="F681" s="191"/>
      <c r="G681" s="190"/>
    </row>
    <row r="682" spans="1:7" s="106" customFormat="1" ht="14.25" customHeight="1">
      <c r="A682" s="216"/>
      <c r="B682" s="200"/>
      <c r="C682" s="189"/>
      <c r="D682" s="225"/>
      <c r="E682" s="191"/>
      <c r="F682" s="191"/>
      <c r="G682" s="190"/>
    </row>
    <row r="683" spans="1:7" s="106" customFormat="1" ht="14.25" customHeight="1">
      <c r="A683" s="216"/>
      <c r="B683" s="200"/>
      <c r="C683" s="189"/>
      <c r="D683" s="225"/>
      <c r="E683" s="191"/>
      <c r="F683" s="191"/>
      <c r="G683" s="190"/>
    </row>
    <row r="684" spans="1:7" s="106" customFormat="1" ht="14.25" customHeight="1">
      <c r="A684" s="216"/>
      <c r="B684" s="200"/>
      <c r="C684" s="189"/>
      <c r="D684" s="225"/>
      <c r="E684" s="191"/>
      <c r="F684" s="191"/>
      <c r="G684" s="190"/>
    </row>
    <row r="685" spans="1:7" s="106" customFormat="1" ht="14.25" customHeight="1">
      <c r="A685" s="216"/>
      <c r="B685" s="200"/>
      <c r="C685" s="189"/>
      <c r="D685" s="225"/>
      <c r="E685" s="191"/>
      <c r="F685" s="191"/>
      <c r="G685" s="190"/>
    </row>
    <row r="686" spans="1:7" s="106" customFormat="1" ht="14.25" customHeight="1">
      <c r="A686" s="216"/>
      <c r="B686" s="200"/>
      <c r="C686" s="189"/>
      <c r="D686" s="225"/>
      <c r="E686" s="191"/>
      <c r="F686" s="191"/>
      <c r="G686" s="190"/>
    </row>
    <row r="687" spans="1:7" s="106" customFormat="1" ht="14.25" customHeight="1">
      <c r="A687" s="216"/>
      <c r="B687" s="200"/>
      <c r="C687" s="189"/>
      <c r="D687" s="225"/>
      <c r="E687" s="191"/>
      <c r="F687" s="191"/>
      <c r="G687" s="190"/>
    </row>
    <row r="688" spans="1:7" s="106" customFormat="1" ht="14.25" customHeight="1">
      <c r="A688" s="216"/>
      <c r="B688" s="200"/>
      <c r="C688" s="189"/>
      <c r="D688" s="225"/>
      <c r="E688" s="191"/>
      <c r="F688" s="191"/>
      <c r="G688" s="190"/>
    </row>
    <row r="689" spans="1:7" s="106" customFormat="1" ht="14.25" customHeight="1">
      <c r="A689" s="216"/>
      <c r="B689" s="200"/>
      <c r="C689" s="189"/>
      <c r="D689" s="225"/>
      <c r="E689" s="191"/>
      <c r="F689" s="191"/>
      <c r="G689" s="190"/>
    </row>
    <row r="690" spans="1:7" s="106" customFormat="1" ht="14.25" customHeight="1">
      <c r="A690" s="216"/>
      <c r="B690" s="200"/>
      <c r="C690" s="189"/>
      <c r="D690" s="225"/>
      <c r="E690" s="191"/>
      <c r="F690" s="191"/>
      <c r="G690" s="190"/>
    </row>
    <row r="691" spans="1:7" s="106" customFormat="1" ht="14.25" customHeight="1">
      <c r="A691" s="216"/>
      <c r="B691" s="200"/>
      <c r="C691" s="189"/>
      <c r="D691" s="225"/>
      <c r="E691" s="191"/>
      <c r="F691" s="191"/>
      <c r="G691" s="190"/>
    </row>
    <row r="692" spans="1:7" s="106" customFormat="1" ht="14.25" customHeight="1">
      <c r="A692" s="216"/>
      <c r="B692" s="200"/>
      <c r="C692" s="189"/>
      <c r="D692" s="225"/>
      <c r="E692" s="191"/>
      <c r="F692" s="191"/>
      <c r="G692" s="190"/>
    </row>
    <row r="693" spans="1:7" s="106" customFormat="1" ht="14.25" customHeight="1">
      <c r="A693" s="216"/>
      <c r="B693" s="200"/>
      <c r="C693" s="189"/>
      <c r="D693" s="225"/>
      <c r="E693" s="191"/>
      <c r="F693" s="191"/>
      <c r="G693" s="190"/>
    </row>
    <row r="694" spans="1:7" s="106" customFormat="1" ht="14.25" customHeight="1">
      <c r="A694" s="216"/>
      <c r="B694" s="200"/>
      <c r="C694" s="189"/>
      <c r="D694" s="225"/>
      <c r="E694" s="191"/>
      <c r="F694" s="191"/>
      <c r="G694" s="190"/>
    </row>
    <row r="695" spans="1:7" s="106" customFormat="1" ht="14.25" customHeight="1">
      <c r="A695" s="216"/>
      <c r="B695" s="200"/>
      <c r="C695" s="189"/>
      <c r="D695" s="225"/>
      <c r="E695" s="191"/>
      <c r="F695" s="191"/>
      <c r="G695" s="190"/>
    </row>
    <row r="696" spans="1:7" s="106" customFormat="1" ht="14.25" customHeight="1">
      <c r="A696" s="216"/>
      <c r="B696" s="200"/>
      <c r="C696" s="189"/>
      <c r="D696" s="225"/>
      <c r="E696" s="191"/>
      <c r="F696" s="191"/>
      <c r="G696" s="190"/>
    </row>
    <row r="697" spans="1:7" s="106" customFormat="1" ht="14.25" customHeight="1">
      <c r="A697" s="216"/>
      <c r="B697" s="200"/>
      <c r="C697" s="189"/>
      <c r="D697" s="225"/>
      <c r="E697" s="191"/>
      <c r="F697" s="191"/>
      <c r="G697" s="190"/>
    </row>
    <row r="698" spans="1:7" s="106" customFormat="1" ht="14.25" customHeight="1">
      <c r="A698" s="216"/>
      <c r="B698" s="200"/>
      <c r="C698" s="189"/>
      <c r="D698" s="225"/>
      <c r="E698" s="191"/>
      <c r="F698" s="191"/>
      <c r="G698" s="190"/>
    </row>
    <row r="699" spans="1:7" s="106" customFormat="1" ht="14.25" customHeight="1">
      <c r="A699" s="216"/>
      <c r="B699" s="200"/>
      <c r="C699" s="189"/>
      <c r="D699" s="225"/>
      <c r="E699" s="191"/>
      <c r="F699" s="191"/>
      <c r="G699" s="190"/>
    </row>
    <row r="700" spans="1:7" s="106" customFormat="1" ht="14.25" customHeight="1">
      <c r="A700" s="216"/>
      <c r="B700" s="200"/>
      <c r="C700" s="189"/>
      <c r="D700" s="225"/>
      <c r="E700" s="191"/>
      <c r="F700" s="191"/>
      <c r="G700" s="190"/>
    </row>
    <row r="701" spans="1:7" s="106" customFormat="1" ht="14.25" customHeight="1">
      <c r="A701" s="197"/>
      <c r="B701" s="197" t="s">
        <v>58</v>
      </c>
      <c r="C701" s="198"/>
      <c r="D701" s="199"/>
      <c r="E701" s="199"/>
      <c r="F701" s="199"/>
      <c r="G701" s="199"/>
    </row>
    <row r="702" spans="1:7" s="106" customFormat="1" ht="14.25" customHeight="1">
      <c r="A702" s="197"/>
      <c r="B702" s="197" t="s">
        <v>72</v>
      </c>
      <c r="C702" s="198"/>
      <c r="D702" s="199"/>
      <c r="E702" s="199"/>
      <c r="F702" s="199"/>
      <c r="G702" s="199"/>
    </row>
    <row r="703" spans="1:11" s="106" customFormat="1" ht="14.25" customHeight="1" thickBot="1">
      <c r="A703" s="197"/>
      <c r="B703" s="200" t="s">
        <v>154</v>
      </c>
      <c r="C703" s="198"/>
      <c r="D703" s="199"/>
      <c r="E703" s="199"/>
      <c r="F703" s="199"/>
      <c r="G703" s="199"/>
      <c r="H703" s="107"/>
      <c r="I703" s="107"/>
      <c r="J703" s="107"/>
      <c r="K703" s="107"/>
    </row>
    <row r="704" spans="1:7" s="106" customFormat="1" ht="14.25" customHeight="1">
      <c r="A704" s="527" t="s">
        <v>22</v>
      </c>
      <c r="B704" s="494" t="s">
        <v>23</v>
      </c>
      <c r="C704" s="496" t="s">
        <v>24</v>
      </c>
      <c r="D704" s="498" t="s">
        <v>26</v>
      </c>
      <c r="E704" s="500" t="s">
        <v>25</v>
      </c>
      <c r="F704" s="501"/>
      <c r="G704" s="502"/>
    </row>
    <row r="705" spans="1:11" s="106" customFormat="1" ht="14.25" customHeight="1" thickBot="1">
      <c r="A705" s="528"/>
      <c r="B705" s="495"/>
      <c r="C705" s="497"/>
      <c r="D705" s="499"/>
      <c r="E705" s="170" t="s">
        <v>27</v>
      </c>
      <c r="F705" s="170" t="s">
        <v>28</v>
      </c>
      <c r="G705" s="171" t="s">
        <v>29</v>
      </c>
      <c r="H705" s="108"/>
      <c r="I705" s="108"/>
      <c r="J705" s="108"/>
      <c r="K705" s="108"/>
    </row>
    <row r="706" spans="1:7" s="106" customFormat="1" ht="14.25" customHeight="1" thickBot="1">
      <c r="A706" s="236">
        <v>1</v>
      </c>
      <c r="B706" s="237">
        <v>2</v>
      </c>
      <c r="C706" s="237">
        <v>3</v>
      </c>
      <c r="D706" s="238">
        <v>4</v>
      </c>
      <c r="E706" s="237">
        <v>5</v>
      </c>
      <c r="F706" s="237">
        <v>6</v>
      </c>
      <c r="G706" s="237">
        <v>7</v>
      </c>
    </row>
    <row r="707" spans="1:7" s="106" customFormat="1" ht="14.25" customHeight="1">
      <c r="A707" s="172"/>
      <c r="B707" s="173" t="s">
        <v>73</v>
      </c>
      <c r="C707" s="174"/>
      <c r="D707" s="175"/>
      <c r="E707" s="175"/>
      <c r="F707" s="175"/>
      <c r="G707" s="175"/>
    </row>
    <row r="708" spans="1:7" s="106" customFormat="1" ht="14.25" customHeight="1">
      <c r="A708" s="176"/>
      <c r="B708" s="177" t="s">
        <v>10</v>
      </c>
      <c r="C708" s="178"/>
      <c r="D708" s="180"/>
      <c r="E708" s="179"/>
      <c r="F708" s="179"/>
      <c r="G708" s="179"/>
    </row>
    <row r="709" spans="1:7" s="106" customFormat="1" ht="14.25" customHeight="1">
      <c r="A709" s="195" t="s">
        <v>221</v>
      </c>
      <c r="B709" s="181" t="s">
        <v>179</v>
      </c>
      <c r="C709" s="178">
        <v>100</v>
      </c>
      <c r="D709" s="182">
        <v>53</v>
      </c>
      <c r="E709" s="182">
        <v>0.8</v>
      </c>
      <c r="F709" s="182">
        <v>0.3</v>
      </c>
      <c r="G709" s="182">
        <v>11.5</v>
      </c>
    </row>
    <row r="710" spans="1:7" s="106" customFormat="1" ht="14.25" customHeight="1">
      <c r="A710" s="257" t="s">
        <v>178</v>
      </c>
      <c r="B710" s="417" t="s">
        <v>74</v>
      </c>
      <c r="C710" s="196">
        <v>60</v>
      </c>
      <c r="D710" s="464">
        <f>55*0.6</f>
        <v>33</v>
      </c>
      <c r="E710" s="465">
        <f>5*0.6</f>
        <v>3</v>
      </c>
      <c r="F710" s="465">
        <f>0.2*0.6</f>
        <v>0.12</v>
      </c>
      <c r="G710" s="466">
        <f>8.3*0.6</f>
        <v>4.98</v>
      </c>
    </row>
    <row r="711" spans="1:11" s="106" customFormat="1" ht="14.25" customHeight="1">
      <c r="A711" s="195" t="s">
        <v>222</v>
      </c>
      <c r="B711" s="181" t="s">
        <v>220</v>
      </c>
      <c r="C711" s="178">
        <v>200</v>
      </c>
      <c r="D711" s="182">
        <v>316.3</v>
      </c>
      <c r="E711" s="182">
        <v>16.9</v>
      </c>
      <c r="F711" s="182">
        <v>25.89</v>
      </c>
      <c r="G711" s="182">
        <v>4.2</v>
      </c>
      <c r="H711" s="109"/>
      <c r="I711" s="109"/>
      <c r="J711" s="109"/>
      <c r="K711" s="109"/>
    </row>
    <row r="712" spans="1:11" s="107" customFormat="1" ht="14.25" customHeight="1">
      <c r="A712" s="195" t="s">
        <v>224</v>
      </c>
      <c r="B712" s="181" t="s">
        <v>223</v>
      </c>
      <c r="C712" s="178" t="s">
        <v>7</v>
      </c>
      <c r="D712" s="182">
        <v>37.9</v>
      </c>
      <c r="E712" s="184">
        <v>0.4</v>
      </c>
      <c r="F712" s="184">
        <v>0</v>
      </c>
      <c r="G712" s="184">
        <v>9.1</v>
      </c>
      <c r="H712" s="109"/>
      <c r="I712" s="109"/>
      <c r="J712" s="109"/>
      <c r="K712" s="109"/>
    </row>
    <row r="713" spans="1:11" s="106" customFormat="1" ht="14.25" customHeight="1">
      <c r="A713" s="195" t="s">
        <v>178</v>
      </c>
      <c r="B713" s="195" t="s">
        <v>1</v>
      </c>
      <c r="C713" s="196">
        <v>30</v>
      </c>
      <c r="D713" s="182">
        <v>63</v>
      </c>
      <c r="E713" s="184">
        <v>1.8</v>
      </c>
      <c r="F713" s="182">
        <v>0.3</v>
      </c>
      <c r="G713" s="184">
        <v>12.9</v>
      </c>
      <c r="H713" s="109"/>
      <c r="I713" s="109"/>
      <c r="J713" s="109"/>
      <c r="K713" s="109"/>
    </row>
    <row r="714" spans="1:11" s="108" customFormat="1" ht="14.25" customHeight="1">
      <c r="A714" s="239"/>
      <c r="B714" s="186" t="s">
        <v>8</v>
      </c>
      <c r="C714" s="177">
        <v>837</v>
      </c>
      <c r="D714" s="187">
        <f>SUM(D709:D713)</f>
        <v>503.2</v>
      </c>
      <c r="E714" s="187">
        <f>SUM(E709:E713)</f>
        <v>22.9</v>
      </c>
      <c r="F714" s="187">
        <f>SUM(F709:F713)</f>
        <v>26.610000000000003</v>
      </c>
      <c r="G714" s="187">
        <f>SUM(G709:G713)</f>
        <v>42.68</v>
      </c>
      <c r="H714" s="109"/>
      <c r="I714" s="109"/>
      <c r="J714" s="109"/>
      <c r="K714" s="109"/>
    </row>
    <row r="715" spans="1:11" s="106" customFormat="1" ht="14.25" customHeight="1">
      <c r="A715" s="216"/>
      <c r="B715" s="188"/>
      <c r="C715" s="189"/>
      <c r="D715" s="191"/>
      <c r="E715" s="190"/>
      <c r="F715" s="191"/>
      <c r="G715" s="190"/>
      <c r="H715" s="109"/>
      <c r="I715" s="109"/>
      <c r="J715" s="109"/>
      <c r="K715" s="109"/>
    </row>
    <row r="716" spans="1:7" s="106" customFormat="1" ht="14.25" customHeight="1">
      <c r="A716" s="206"/>
      <c r="B716" s="192"/>
      <c r="C716" s="193"/>
      <c r="D716" s="201"/>
      <c r="E716" s="201"/>
      <c r="F716" s="201"/>
      <c r="G716" s="201"/>
    </row>
    <row r="717" spans="1:7" s="106" customFormat="1" ht="14.25" customHeight="1">
      <c r="A717" s="206"/>
      <c r="B717" s="192"/>
      <c r="C717" s="193"/>
      <c r="D717" s="201"/>
      <c r="E717" s="201"/>
      <c r="F717" s="201"/>
      <c r="G717" s="201"/>
    </row>
    <row r="718" spans="1:7" s="106" customFormat="1" ht="14.25" customHeight="1">
      <c r="A718" s="176"/>
      <c r="B718" s="177" t="s">
        <v>88</v>
      </c>
      <c r="C718" s="178"/>
      <c r="D718" s="180"/>
      <c r="E718" s="179"/>
      <c r="F718" s="179"/>
      <c r="G718" s="179"/>
    </row>
    <row r="719" spans="1:12" s="106" customFormat="1" ht="14.25" customHeight="1">
      <c r="A719" s="195" t="s">
        <v>297</v>
      </c>
      <c r="B719" s="181" t="s">
        <v>296</v>
      </c>
      <c r="C719" s="178"/>
      <c r="D719" s="182"/>
      <c r="E719" s="182"/>
      <c r="F719" s="182"/>
      <c r="G719" s="182"/>
      <c r="H719" s="178">
        <v>100</v>
      </c>
      <c r="I719" s="182">
        <v>96</v>
      </c>
      <c r="J719" s="182">
        <v>1.5</v>
      </c>
      <c r="K719" s="182">
        <v>0.5</v>
      </c>
      <c r="L719" s="182">
        <v>21</v>
      </c>
    </row>
    <row r="720" spans="1:7" s="106" customFormat="1" ht="14.25" customHeight="1">
      <c r="A720" s="432" t="s">
        <v>413</v>
      </c>
      <c r="B720" s="439" t="s">
        <v>270</v>
      </c>
      <c r="C720" s="178">
        <v>60</v>
      </c>
      <c r="D720" s="467">
        <f>27*0.6</f>
        <v>16.2</v>
      </c>
      <c r="E720" s="467">
        <f>1.3*0.6</f>
        <v>0.78</v>
      </c>
      <c r="F720" s="467">
        <f>0.1*0.6</f>
        <v>0.06</v>
      </c>
      <c r="G720" s="468">
        <f>5.3*0.6</f>
        <v>3.1799999999999997</v>
      </c>
    </row>
    <row r="721" spans="1:7" s="106" customFormat="1" ht="14.25" customHeight="1">
      <c r="A721" s="444" t="s">
        <v>338</v>
      </c>
      <c r="B721" s="202" t="s">
        <v>339</v>
      </c>
      <c r="C721" s="178">
        <v>225</v>
      </c>
      <c r="D721" s="182">
        <v>84.8</v>
      </c>
      <c r="E721" s="182">
        <v>1.7</v>
      </c>
      <c r="F721" s="182">
        <v>2.2</v>
      </c>
      <c r="G721" s="182">
        <v>12.3</v>
      </c>
    </row>
    <row r="722" spans="1:7" s="106" customFormat="1" ht="14.25" customHeight="1">
      <c r="A722" s="257" t="s">
        <v>120</v>
      </c>
      <c r="B722" s="181" t="s">
        <v>482</v>
      </c>
      <c r="C722" s="178">
        <v>90</v>
      </c>
      <c r="D722" s="182">
        <v>199</v>
      </c>
      <c r="E722" s="182">
        <v>9.56</v>
      </c>
      <c r="F722" s="182">
        <v>12.4</v>
      </c>
      <c r="G722" s="182">
        <v>12.25</v>
      </c>
    </row>
    <row r="723" spans="1:7" s="106" customFormat="1" ht="14.25" customHeight="1">
      <c r="A723" s="257" t="s">
        <v>465</v>
      </c>
      <c r="B723" s="181" t="s">
        <v>43</v>
      </c>
      <c r="C723" s="178">
        <v>150</v>
      </c>
      <c r="D723" s="182">
        <v>145.8</v>
      </c>
      <c r="E723" s="182">
        <v>3.1</v>
      </c>
      <c r="F723" s="182">
        <v>6</v>
      </c>
      <c r="G723" s="182">
        <v>19.7</v>
      </c>
    </row>
    <row r="724" spans="1:7" s="106" customFormat="1" ht="14.25" customHeight="1">
      <c r="A724" s="195" t="s">
        <v>242</v>
      </c>
      <c r="B724" s="181" t="s">
        <v>299</v>
      </c>
      <c r="C724" s="178">
        <v>200</v>
      </c>
      <c r="D724" s="185">
        <v>52.9</v>
      </c>
      <c r="E724" s="185">
        <v>0.2</v>
      </c>
      <c r="F724" s="185">
        <v>0</v>
      </c>
      <c r="G724" s="185">
        <v>13</v>
      </c>
    </row>
    <row r="725" spans="1:7" s="106" customFormat="1" ht="14.25" customHeight="1">
      <c r="A725" s="195" t="s">
        <v>178</v>
      </c>
      <c r="B725" s="183" t="s">
        <v>89</v>
      </c>
      <c r="C725" s="178">
        <v>30</v>
      </c>
      <c r="D725" s="182">
        <v>63</v>
      </c>
      <c r="E725" s="184">
        <v>1.8</v>
      </c>
      <c r="F725" s="182">
        <v>0.3</v>
      </c>
      <c r="G725" s="184">
        <v>12.9</v>
      </c>
    </row>
    <row r="726" spans="1:7" s="106" customFormat="1" ht="14.25" customHeight="1">
      <c r="A726" s="195" t="s">
        <v>178</v>
      </c>
      <c r="B726" s="195" t="s">
        <v>90</v>
      </c>
      <c r="C726" s="196">
        <v>30</v>
      </c>
      <c r="D726" s="185">
        <v>57</v>
      </c>
      <c r="E726" s="185">
        <v>1.8</v>
      </c>
      <c r="F726" s="185">
        <v>0.3</v>
      </c>
      <c r="G726" s="185">
        <v>11.4</v>
      </c>
    </row>
    <row r="727" spans="1:7" s="106" customFormat="1" ht="14.25" customHeight="1">
      <c r="A727" s="239"/>
      <c r="B727" s="186" t="s">
        <v>8</v>
      </c>
      <c r="C727" s="177">
        <f>SUM(C719:C726)</f>
        <v>785</v>
      </c>
      <c r="D727" s="187">
        <f>SUM(D719:D726)</f>
        <v>618.7</v>
      </c>
      <c r="E727" s="187">
        <f>SUM(E719:E726)</f>
        <v>18.94</v>
      </c>
      <c r="F727" s="187">
        <f>SUM(F719:F726)</f>
        <v>21.26</v>
      </c>
      <c r="G727" s="187">
        <f>SUM(G719:G726)</f>
        <v>84.73</v>
      </c>
    </row>
    <row r="728" spans="1:7" s="106" customFormat="1" ht="14.25" customHeight="1">
      <c r="A728" s="206"/>
      <c r="B728" s="192"/>
      <c r="C728" s="193"/>
      <c r="D728" s="194"/>
      <c r="E728" s="194"/>
      <c r="F728" s="194"/>
      <c r="G728" s="194"/>
    </row>
    <row r="729" spans="1:7" s="106" customFormat="1" ht="14.25" customHeight="1">
      <c r="A729" s="206"/>
      <c r="B729" s="192"/>
      <c r="C729" s="193"/>
      <c r="D729" s="194"/>
      <c r="E729" s="194"/>
      <c r="F729" s="194"/>
      <c r="G729" s="194"/>
    </row>
    <row r="730" spans="1:7" s="106" customFormat="1" ht="14.25" customHeight="1">
      <c r="A730" s="206"/>
      <c r="B730" s="192"/>
      <c r="C730" s="193"/>
      <c r="D730" s="201"/>
      <c r="E730" s="201"/>
      <c r="F730" s="201"/>
      <c r="G730" s="201"/>
    </row>
    <row r="731" spans="1:7" s="106" customFormat="1" ht="14.25" customHeight="1">
      <c r="A731" s="176"/>
      <c r="B731" s="177" t="s">
        <v>157</v>
      </c>
      <c r="C731" s="178"/>
      <c r="D731" s="180"/>
      <c r="E731" s="179"/>
      <c r="F731" s="179"/>
      <c r="G731" s="179"/>
    </row>
    <row r="732" spans="1:7" s="106" customFormat="1" ht="14.25" customHeight="1">
      <c r="A732" s="195" t="s">
        <v>198</v>
      </c>
      <c r="B732" s="181" t="s">
        <v>179</v>
      </c>
      <c r="C732" s="178">
        <v>100</v>
      </c>
      <c r="D732" s="182">
        <v>53</v>
      </c>
      <c r="E732" s="182">
        <v>0.8</v>
      </c>
      <c r="F732" s="182">
        <v>0.3</v>
      </c>
      <c r="G732" s="182">
        <v>11.5</v>
      </c>
    </row>
    <row r="733" spans="1:7" s="106" customFormat="1" ht="14.25" customHeight="1">
      <c r="A733" s="195" t="s">
        <v>413</v>
      </c>
      <c r="B733" s="183" t="s">
        <v>483</v>
      </c>
      <c r="C733" s="178">
        <v>60</v>
      </c>
      <c r="D733" s="467">
        <f>27*0.6</f>
        <v>16.2</v>
      </c>
      <c r="E733" s="467">
        <f>1.3*0.6</f>
        <v>0.78</v>
      </c>
      <c r="F733" s="467">
        <f>0.1*0.6</f>
        <v>0.06</v>
      </c>
      <c r="G733" s="468">
        <f>5.3*0.6</f>
        <v>3.1799999999999997</v>
      </c>
    </row>
    <row r="734" spans="1:7" s="106" customFormat="1" ht="14.25" customHeight="1">
      <c r="A734" s="195" t="s">
        <v>484</v>
      </c>
      <c r="B734" s="181" t="s">
        <v>87</v>
      </c>
      <c r="C734" s="178">
        <v>230</v>
      </c>
      <c r="D734" s="182">
        <v>496.8</v>
      </c>
      <c r="E734" s="182">
        <v>15.35</v>
      </c>
      <c r="F734" s="182">
        <v>15.77</v>
      </c>
      <c r="G734" s="182">
        <v>22.61</v>
      </c>
    </row>
    <row r="735" spans="1:7" s="106" customFormat="1" ht="14.25" customHeight="1">
      <c r="A735" s="195" t="s">
        <v>190</v>
      </c>
      <c r="B735" s="183" t="s">
        <v>228</v>
      </c>
      <c r="C735" s="178">
        <v>200</v>
      </c>
      <c r="D735" s="182">
        <v>26.8</v>
      </c>
      <c r="E735" s="182">
        <v>0.2</v>
      </c>
      <c r="F735" s="182">
        <v>0</v>
      </c>
      <c r="G735" s="182">
        <v>6.5</v>
      </c>
    </row>
    <row r="736" spans="1:7" s="106" customFormat="1" ht="14.25" customHeight="1">
      <c r="A736" s="195" t="s">
        <v>178</v>
      </c>
      <c r="B736" s="195" t="s">
        <v>1</v>
      </c>
      <c r="C736" s="196">
        <v>30</v>
      </c>
      <c r="D736" s="182">
        <v>63</v>
      </c>
      <c r="E736" s="184">
        <v>1.8</v>
      </c>
      <c r="F736" s="182">
        <v>0.3</v>
      </c>
      <c r="G736" s="184">
        <v>12.9</v>
      </c>
    </row>
    <row r="737" spans="1:7" s="106" customFormat="1" ht="14.25" customHeight="1">
      <c r="A737" s="239"/>
      <c r="B737" s="186" t="s">
        <v>8</v>
      </c>
      <c r="C737" s="177">
        <f>SUM(C732:C736)</f>
        <v>620</v>
      </c>
      <c r="D737" s="187">
        <f>SUM(D732:D736)</f>
        <v>655.8</v>
      </c>
      <c r="E737" s="187">
        <f>SUM(E732:E736)</f>
        <v>18.93</v>
      </c>
      <c r="F737" s="187">
        <f>SUM(F732:F736)</f>
        <v>16.43</v>
      </c>
      <c r="G737" s="187">
        <f>SUM(G732:G736)</f>
        <v>56.69</v>
      </c>
    </row>
    <row r="738" spans="1:7" s="106" customFormat="1" ht="14.25" customHeight="1">
      <c r="A738" s="206"/>
      <c r="B738" s="192"/>
      <c r="C738" s="193"/>
      <c r="D738" s="194"/>
      <c r="E738" s="194"/>
      <c r="F738" s="194"/>
      <c r="G738" s="194"/>
    </row>
    <row r="739" spans="1:7" s="106" customFormat="1" ht="14.25" customHeight="1">
      <c r="A739" s="206"/>
      <c r="B739" s="192"/>
      <c r="C739" s="193"/>
      <c r="D739" s="201"/>
      <c r="E739" s="201"/>
      <c r="F739" s="201"/>
      <c r="G739" s="201"/>
    </row>
    <row r="740" spans="1:7" s="106" customFormat="1" ht="14.25" customHeight="1">
      <c r="A740" s="206"/>
      <c r="B740" s="192"/>
      <c r="C740" s="193"/>
      <c r="D740" s="201"/>
      <c r="E740" s="201"/>
      <c r="F740" s="201"/>
      <c r="G740" s="201"/>
    </row>
    <row r="741" spans="1:7" s="106" customFormat="1" ht="14.25" customHeight="1">
      <c r="A741" s="206"/>
      <c r="B741" s="192"/>
      <c r="C741" s="193"/>
      <c r="D741" s="201"/>
      <c r="E741" s="201"/>
      <c r="F741" s="201"/>
      <c r="G741" s="201"/>
    </row>
    <row r="742" spans="1:7" s="106" customFormat="1" ht="14.25" customHeight="1">
      <c r="A742" s="206"/>
      <c r="B742" s="192"/>
      <c r="C742" s="193"/>
      <c r="D742" s="201"/>
      <c r="E742" s="201"/>
      <c r="F742" s="201"/>
      <c r="G742" s="201"/>
    </row>
    <row r="743" spans="1:7" s="106" customFormat="1" ht="14.25" customHeight="1">
      <c r="A743" s="206"/>
      <c r="B743" s="192"/>
      <c r="C743" s="193"/>
      <c r="D743" s="201"/>
      <c r="E743" s="201"/>
      <c r="F743" s="201"/>
      <c r="G743" s="201"/>
    </row>
    <row r="744" spans="1:7" s="106" customFormat="1" ht="14.25" customHeight="1">
      <c r="A744" s="206"/>
      <c r="B744" s="192"/>
      <c r="C744" s="193"/>
      <c r="D744" s="201"/>
      <c r="E744" s="201"/>
      <c r="F744" s="201"/>
      <c r="G744" s="201"/>
    </row>
    <row r="745" spans="1:7" s="106" customFormat="1" ht="14.25" customHeight="1">
      <c r="A745" s="206"/>
      <c r="B745" s="192"/>
      <c r="C745" s="193"/>
      <c r="D745" s="201"/>
      <c r="E745" s="201"/>
      <c r="F745" s="201"/>
      <c r="G745" s="201"/>
    </row>
    <row r="746" spans="1:7" s="106" customFormat="1" ht="14.25" customHeight="1">
      <c r="A746" s="206"/>
      <c r="B746" s="192"/>
      <c r="C746" s="193"/>
      <c r="D746" s="201"/>
      <c r="E746" s="201"/>
      <c r="F746" s="201"/>
      <c r="G746" s="201"/>
    </row>
    <row r="747" spans="1:7" s="106" customFormat="1" ht="14.25" customHeight="1">
      <c r="A747" s="206"/>
      <c r="B747" s="192"/>
      <c r="C747" s="193"/>
      <c r="D747" s="201"/>
      <c r="E747" s="201"/>
      <c r="F747" s="201"/>
      <c r="G747" s="201"/>
    </row>
    <row r="748" spans="1:7" s="106" customFormat="1" ht="14.25" customHeight="1">
      <c r="A748" s="206"/>
      <c r="B748" s="192"/>
      <c r="C748" s="193"/>
      <c r="D748" s="201"/>
      <c r="E748" s="201"/>
      <c r="F748" s="201"/>
      <c r="G748" s="201"/>
    </row>
    <row r="749" spans="1:7" s="106" customFormat="1" ht="14.25" customHeight="1">
      <c r="A749" s="206"/>
      <c r="B749" s="192"/>
      <c r="C749" s="193"/>
      <c r="D749" s="201"/>
      <c r="E749" s="201"/>
      <c r="F749" s="201"/>
      <c r="G749" s="201"/>
    </row>
    <row r="750" spans="1:7" s="106" customFormat="1" ht="14.25" customHeight="1">
      <c r="A750" s="206"/>
      <c r="B750" s="192"/>
      <c r="C750" s="193"/>
      <c r="D750" s="201"/>
      <c r="E750" s="201"/>
      <c r="F750" s="201"/>
      <c r="G750" s="201"/>
    </row>
    <row r="751" spans="1:7" s="106" customFormat="1" ht="14.25" customHeight="1">
      <c r="A751" s="197"/>
      <c r="B751" s="197" t="s">
        <v>75</v>
      </c>
      <c r="C751" s="198"/>
      <c r="D751" s="199"/>
      <c r="E751" s="199"/>
      <c r="F751" s="199"/>
      <c r="G751" s="199"/>
    </row>
    <row r="752" spans="1:11" s="106" customFormat="1" ht="14.25" customHeight="1">
      <c r="A752" s="197"/>
      <c r="B752" s="197" t="s">
        <v>76</v>
      </c>
      <c r="C752" s="198"/>
      <c r="D752" s="220"/>
      <c r="E752" s="220"/>
      <c r="F752" s="220"/>
      <c r="G752" s="220"/>
      <c r="H752" s="109"/>
      <c r="I752" s="109"/>
      <c r="J752" s="109"/>
      <c r="K752" s="109"/>
    </row>
    <row r="753" spans="1:7" s="109" customFormat="1" ht="14.25" customHeight="1" thickBot="1">
      <c r="A753" s="197"/>
      <c r="B753" s="200" t="s">
        <v>154</v>
      </c>
      <c r="C753" s="198"/>
      <c r="D753" s="199"/>
      <c r="E753" s="199"/>
      <c r="F753" s="199"/>
      <c r="G753" s="199"/>
    </row>
    <row r="754" spans="1:11" s="109" customFormat="1" ht="14.25" customHeight="1">
      <c r="A754" s="218" t="s">
        <v>22</v>
      </c>
      <c r="B754" s="164" t="s">
        <v>23</v>
      </c>
      <c r="C754" s="163" t="s">
        <v>24</v>
      </c>
      <c r="D754" s="507" t="s">
        <v>26</v>
      </c>
      <c r="E754" s="500" t="s">
        <v>25</v>
      </c>
      <c r="F754" s="501"/>
      <c r="G754" s="502"/>
      <c r="H754" s="106"/>
      <c r="I754" s="106"/>
      <c r="J754" s="106"/>
      <c r="K754" s="106"/>
    </row>
    <row r="755" spans="1:11" s="109" customFormat="1" ht="14.25" customHeight="1" thickBot="1">
      <c r="A755" s="219"/>
      <c r="B755" s="169"/>
      <c r="C755" s="168"/>
      <c r="D755" s="508"/>
      <c r="E755" s="170" t="s">
        <v>27</v>
      </c>
      <c r="F755" s="170" t="s">
        <v>28</v>
      </c>
      <c r="G755" s="171" t="s">
        <v>29</v>
      </c>
      <c r="H755" s="106"/>
      <c r="I755" s="106"/>
      <c r="J755" s="106"/>
      <c r="K755" s="106"/>
    </row>
    <row r="756" spans="1:11" s="109" customFormat="1" ht="14.25" customHeight="1" thickBot="1">
      <c r="A756" s="236">
        <v>1</v>
      </c>
      <c r="B756" s="237">
        <v>2</v>
      </c>
      <c r="C756" s="237">
        <v>3</v>
      </c>
      <c r="D756" s="238">
        <v>4</v>
      </c>
      <c r="E756" s="237">
        <v>5</v>
      </c>
      <c r="F756" s="237">
        <v>6</v>
      </c>
      <c r="G756" s="237">
        <v>7</v>
      </c>
      <c r="H756" s="106"/>
      <c r="I756" s="106"/>
      <c r="J756" s="106"/>
      <c r="K756" s="106"/>
    </row>
    <row r="757" spans="1:11" s="109" customFormat="1" ht="14.25" customHeight="1">
      <c r="A757" s="172"/>
      <c r="B757" s="173" t="s">
        <v>77</v>
      </c>
      <c r="C757" s="174"/>
      <c r="D757" s="175"/>
      <c r="E757" s="175"/>
      <c r="F757" s="175"/>
      <c r="G757" s="175"/>
      <c r="H757" s="106"/>
      <c r="I757" s="106"/>
      <c r="J757" s="106"/>
      <c r="K757" s="106"/>
    </row>
    <row r="758" spans="1:7" s="106" customFormat="1" ht="14.25" customHeight="1">
      <c r="A758" s="176"/>
      <c r="B758" s="177" t="s">
        <v>10</v>
      </c>
      <c r="C758" s="178"/>
      <c r="D758" s="180"/>
      <c r="E758" s="179"/>
      <c r="F758" s="179"/>
      <c r="G758" s="179"/>
    </row>
    <row r="759" spans="1:7" s="106" customFormat="1" ht="14.25" customHeight="1">
      <c r="A759" s="257" t="s">
        <v>250</v>
      </c>
      <c r="B759" s="181" t="s">
        <v>308</v>
      </c>
      <c r="C759" s="178">
        <v>100</v>
      </c>
      <c r="D759" s="182">
        <v>47</v>
      </c>
      <c r="E759" s="182">
        <v>0.8</v>
      </c>
      <c r="F759" s="182">
        <v>0.4</v>
      </c>
      <c r="G759" s="182">
        <v>8.1</v>
      </c>
    </row>
    <row r="760" spans="1:7" s="106" customFormat="1" ht="14.25" customHeight="1">
      <c r="A760" s="257" t="s">
        <v>227</v>
      </c>
      <c r="B760" s="181" t="s">
        <v>226</v>
      </c>
      <c r="C760" s="178">
        <v>200</v>
      </c>
      <c r="D760" s="182">
        <v>314.6</v>
      </c>
      <c r="E760" s="182">
        <v>27.3</v>
      </c>
      <c r="F760" s="182">
        <v>8.1</v>
      </c>
      <c r="G760" s="182">
        <v>33.2</v>
      </c>
    </row>
    <row r="761" spans="1:11" s="109" customFormat="1" ht="14.25" customHeight="1">
      <c r="A761" s="195" t="s">
        <v>184</v>
      </c>
      <c r="B761" s="181" t="s">
        <v>228</v>
      </c>
      <c r="C761" s="178">
        <v>200</v>
      </c>
      <c r="D761" s="182">
        <v>26.8</v>
      </c>
      <c r="E761" s="182">
        <v>0.2</v>
      </c>
      <c r="F761" s="182">
        <v>0</v>
      </c>
      <c r="G761" s="182">
        <v>6.5</v>
      </c>
      <c r="H761" s="106"/>
      <c r="I761" s="106"/>
      <c r="J761" s="106"/>
      <c r="K761" s="106"/>
    </row>
    <row r="762" spans="1:11" s="109" customFormat="1" ht="14.25" customHeight="1">
      <c r="A762" s="195" t="s">
        <v>178</v>
      </c>
      <c r="B762" s="195" t="s">
        <v>1</v>
      </c>
      <c r="C762" s="196">
        <v>30</v>
      </c>
      <c r="D762" s="182">
        <v>63</v>
      </c>
      <c r="E762" s="184">
        <v>1.8</v>
      </c>
      <c r="F762" s="182">
        <v>0.3</v>
      </c>
      <c r="G762" s="184">
        <v>12.9</v>
      </c>
      <c r="H762" s="106"/>
      <c r="I762" s="106"/>
      <c r="J762" s="106"/>
      <c r="K762" s="106"/>
    </row>
    <row r="763" spans="1:7" s="106" customFormat="1" ht="14.25" customHeight="1">
      <c r="A763" s="195"/>
      <c r="B763" s="186" t="s">
        <v>8</v>
      </c>
      <c r="C763" s="177">
        <v>630</v>
      </c>
      <c r="D763" s="187">
        <f>SUM(D759:D762)</f>
        <v>451.40000000000003</v>
      </c>
      <c r="E763" s="187">
        <f>SUM(E759:E762)</f>
        <v>30.1</v>
      </c>
      <c r="F763" s="187">
        <f>SUM(F759:F762)</f>
        <v>8.8</v>
      </c>
      <c r="G763" s="187">
        <f>SUM(G759:G762)</f>
        <v>60.7</v>
      </c>
    </row>
    <row r="764" spans="1:7" s="106" customFormat="1" ht="14.25" customHeight="1">
      <c r="A764" s="206"/>
      <c r="B764" s="192"/>
      <c r="C764" s="193"/>
      <c r="D764" s="194"/>
      <c r="E764" s="194"/>
      <c r="F764" s="194"/>
      <c r="G764" s="194"/>
    </row>
    <row r="765" spans="1:7" s="106" customFormat="1" ht="14.25" customHeight="1">
      <c r="A765" s="216"/>
      <c r="B765" s="188"/>
      <c r="C765" s="217"/>
      <c r="D765" s="191"/>
      <c r="E765" s="205"/>
      <c r="F765" s="205"/>
      <c r="G765" s="205"/>
    </row>
    <row r="766" spans="1:7" s="106" customFormat="1" ht="14.25" customHeight="1">
      <c r="A766" s="216"/>
      <c r="B766" s="188"/>
      <c r="C766" s="189"/>
      <c r="D766" s="190"/>
      <c r="E766" s="190"/>
      <c r="F766" s="190"/>
      <c r="G766" s="190"/>
    </row>
    <row r="767" spans="1:7" s="106" customFormat="1" ht="14.25" customHeight="1">
      <c r="A767" s="176"/>
      <c r="B767" s="177" t="s">
        <v>88</v>
      </c>
      <c r="C767" s="178"/>
      <c r="D767" s="180"/>
      <c r="E767" s="179"/>
      <c r="F767" s="179"/>
      <c r="G767" s="179"/>
    </row>
    <row r="768" spans="1:7" s="106" customFormat="1" ht="14.25" customHeight="1">
      <c r="A768" s="257" t="s">
        <v>413</v>
      </c>
      <c r="B768" s="432" t="s">
        <v>485</v>
      </c>
      <c r="C768" s="196">
        <v>60</v>
      </c>
      <c r="D768" s="464">
        <f>55*0.6</f>
        <v>33</v>
      </c>
      <c r="E768" s="465">
        <f>5*0.6</f>
        <v>3</v>
      </c>
      <c r="F768" s="465">
        <f>0.2*0.6</f>
        <v>0.12</v>
      </c>
      <c r="G768" s="466">
        <f>8.3*0.6</f>
        <v>4.98</v>
      </c>
    </row>
    <row r="769" spans="1:7" s="106" customFormat="1" ht="14.25" customHeight="1">
      <c r="A769" s="257" t="s">
        <v>113</v>
      </c>
      <c r="B769" s="181" t="s">
        <v>510</v>
      </c>
      <c r="C769" s="178" t="s">
        <v>511</v>
      </c>
      <c r="D769" s="182">
        <v>155.8</v>
      </c>
      <c r="E769" s="182">
        <v>8.4</v>
      </c>
      <c r="F769" s="182">
        <v>8.8</v>
      </c>
      <c r="G769" s="182">
        <v>9.5</v>
      </c>
    </row>
    <row r="770" spans="1:12" s="106" customFormat="1" ht="14.25" customHeight="1">
      <c r="A770" s="207"/>
      <c r="B770" s="208" t="s">
        <v>267</v>
      </c>
      <c r="C770" s="400"/>
      <c r="D770" s="210"/>
      <c r="E770" s="210"/>
      <c r="F770" s="210"/>
      <c r="G770" s="210"/>
      <c r="H770" s="178">
        <v>25</v>
      </c>
      <c r="I770" s="182">
        <v>70</v>
      </c>
      <c r="J770" s="182">
        <v>6.8</v>
      </c>
      <c r="K770" s="182">
        <v>4.8</v>
      </c>
      <c r="L770" s="184">
        <v>0</v>
      </c>
    </row>
    <row r="771" spans="1:7" s="106" customFormat="1" ht="14.25" customHeight="1">
      <c r="A771" s="257" t="s">
        <v>398</v>
      </c>
      <c r="B771" s="257" t="s">
        <v>486</v>
      </c>
      <c r="C771" s="196" t="s">
        <v>365</v>
      </c>
      <c r="D771" s="458">
        <v>212.9</v>
      </c>
      <c r="E771" s="458">
        <v>13.5</v>
      </c>
      <c r="F771" s="458">
        <v>13.5</v>
      </c>
      <c r="G771" s="459">
        <v>8.1</v>
      </c>
    </row>
    <row r="772" spans="1:7" s="106" customFormat="1" ht="14.25" customHeight="1">
      <c r="A772" s="195" t="s">
        <v>466</v>
      </c>
      <c r="B772" s="181" t="s">
        <v>55</v>
      </c>
      <c r="C772" s="178">
        <v>180</v>
      </c>
      <c r="D772" s="182">
        <v>286.6</v>
      </c>
      <c r="E772" s="182">
        <v>9.83</v>
      </c>
      <c r="F772" s="182">
        <v>8.28</v>
      </c>
      <c r="G772" s="182">
        <v>43</v>
      </c>
    </row>
    <row r="773" spans="1:8" s="46" customFormat="1" ht="14.25" customHeight="1">
      <c r="A773" s="195" t="s">
        <v>305</v>
      </c>
      <c r="B773" s="181" t="s">
        <v>487</v>
      </c>
      <c r="C773" s="196">
        <v>200</v>
      </c>
      <c r="D773" s="182">
        <v>75.8</v>
      </c>
      <c r="E773" s="182">
        <v>0.4</v>
      </c>
      <c r="F773" s="182">
        <v>0.1</v>
      </c>
      <c r="G773" s="182">
        <v>18.4</v>
      </c>
      <c r="H773" s="58"/>
    </row>
    <row r="774" spans="1:7" s="106" customFormat="1" ht="14.25" customHeight="1">
      <c r="A774" s="195" t="s">
        <v>178</v>
      </c>
      <c r="B774" s="183" t="s">
        <v>89</v>
      </c>
      <c r="C774" s="178">
        <v>30</v>
      </c>
      <c r="D774" s="182">
        <v>63</v>
      </c>
      <c r="E774" s="184">
        <v>1.8</v>
      </c>
      <c r="F774" s="182">
        <v>0.3</v>
      </c>
      <c r="G774" s="184">
        <v>12.9</v>
      </c>
    </row>
    <row r="775" spans="1:7" s="106" customFormat="1" ht="14.25" customHeight="1">
      <c r="A775" s="195" t="s">
        <v>488</v>
      </c>
      <c r="B775" s="195" t="s">
        <v>342</v>
      </c>
      <c r="C775" s="196">
        <v>150</v>
      </c>
      <c r="D775" s="185"/>
      <c r="E775" s="185"/>
      <c r="F775" s="185"/>
      <c r="G775" s="185"/>
    </row>
    <row r="776" spans="1:7" s="106" customFormat="1" ht="14.25" customHeight="1">
      <c r="A776" s="239"/>
      <c r="B776" s="186" t="s">
        <v>8</v>
      </c>
      <c r="C776" s="177"/>
      <c r="D776" s="187">
        <f>SUM(D768:D775)</f>
        <v>827.1</v>
      </c>
      <c r="E776" s="187">
        <f>SUM(E768:E775)</f>
        <v>36.92999999999999</v>
      </c>
      <c r="F776" s="187">
        <f>SUM(F768:F775)</f>
        <v>31.100000000000005</v>
      </c>
      <c r="G776" s="187">
        <f>SUM(G768:G775)</f>
        <v>96.88</v>
      </c>
    </row>
    <row r="777" spans="1:7" s="106" customFormat="1" ht="14.25" customHeight="1">
      <c r="A777" s="258"/>
      <c r="B777" s="220"/>
      <c r="C777" s="220"/>
      <c r="D777" s="229"/>
      <c r="E777" s="229"/>
      <c r="F777" s="229"/>
      <c r="G777" s="229"/>
    </row>
    <row r="778" spans="1:7" s="106" customFormat="1" ht="14.25" customHeight="1">
      <c r="A778" s="216"/>
      <c r="B778" s="192"/>
      <c r="C778" s="189"/>
      <c r="D778" s="220"/>
      <c r="E778" s="220"/>
      <c r="F778" s="220"/>
      <c r="G778" s="220"/>
    </row>
    <row r="779" spans="1:7" s="106" customFormat="1" ht="14.25" customHeight="1">
      <c r="A779" s="216"/>
      <c r="B779" s="192"/>
      <c r="C779" s="189"/>
      <c r="D779" s="220"/>
      <c r="E779" s="220"/>
      <c r="F779" s="220"/>
      <c r="G779" s="220"/>
    </row>
    <row r="780" spans="1:7" s="106" customFormat="1" ht="14.25" customHeight="1">
      <c r="A780" s="176"/>
      <c r="B780" s="177" t="s">
        <v>157</v>
      </c>
      <c r="C780" s="178"/>
      <c r="D780" s="180"/>
      <c r="E780" s="179"/>
      <c r="F780" s="179"/>
      <c r="G780" s="179"/>
    </row>
    <row r="781" spans="1:7" s="106" customFormat="1" ht="14.25" customHeight="1">
      <c r="A781" s="195" t="s">
        <v>196</v>
      </c>
      <c r="B781" s="183" t="s">
        <v>205</v>
      </c>
      <c r="C781" s="178">
        <v>50</v>
      </c>
      <c r="D781" s="182">
        <v>21.3</v>
      </c>
      <c r="E781" s="184">
        <v>1.2</v>
      </c>
      <c r="F781" s="182">
        <v>0.16</v>
      </c>
      <c r="G781" s="184">
        <v>3.8</v>
      </c>
    </row>
    <row r="782" spans="1:7" s="106" customFormat="1" ht="14.25" customHeight="1">
      <c r="A782" s="195" t="s">
        <v>445</v>
      </c>
      <c r="B782" s="181" t="s">
        <v>315</v>
      </c>
      <c r="C782" s="178">
        <v>90</v>
      </c>
      <c r="D782" s="182">
        <v>107.5</v>
      </c>
      <c r="E782" s="182">
        <v>7</v>
      </c>
      <c r="F782" s="182">
        <v>8.8</v>
      </c>
      <c r="G782" s="182">
        <v>0</v>
      </c>
    </row>
    <row r="783" spans="1:7" s="106" customFormat="1" ht="14.25" customHeight="1">
      <c r="A783" s="195" t="s">
        <v>410</v>
      </c>
      <c r="B783" s="183" t="s">
        <v>409</v>
      </c>
      <c r="C783" s="178">
        <v>180</v>
      </c>
      <c r="D783" s="182">
        <v>239.94</v>
      </c>
      <c r="E783" s="182">
        <v>4.41</v>
      </c>
      <c r="F783" s="182">
        <v>5.13</v>
      </c>
      <c r="G783" s="182">
        <v>44.1</v>
      </c>
    </row>
    <row r="784" spans="1:7" s="106" customFormat="1" ht="14.25" customHeight="1">
      <c r="A784" s="195" t="s">
        <v>450</v>
      </c>
      <c r="B784" s="183" t="s">
        <v>463</v>
      </c>
      <c r="C784" s="178">
        <v>200</v>
      </c>
      <c r="D784" s="477">
        <v>105.2</v>
      </c>
      <c r="E784" s="477">
        <v>0.2</v>
      </c>
      <c r="F784" s="477">
        <v>0</v>
      </c>
      <c r="G784" s="480">
        <v>25.7</v>
      </c>
    </row>
    <row r="785" spans="1:7" s="106" customFormat="1" ht="14.25" customHeight="1">
      <c r="A785" s="195" t="s">
        <v>178</v>
      </c>
      <c r="B785" s="195" t="s">
        <v>1</v>
      </c>
      <c r="C785" s="196">
        <v>30</v>
      </c>
      <c r="D785" s="182">
        <v>63</v>
      </c>
      <c r="E785" s="184">
        <v>1.8</v>
      </c>
      <c r="F785" s="182">
        <v>0.3</v>
      </c>
      <c r="G785" s="184">
        <v>12.9</v>
      </c>
    </row>
    <row r="786" spans="1:7" s="106" customFormat="1" ht="14.25" customHeight="1">
      <c r="A786" s="239"/>
      <c r="B786" s="186" t="s">
        <v>8</v>
      </c>
      <c r="C786" s="177">
        <f>SUM(C781:C785)</f>
        <v>550</v>
      </c>
      <c r="D786" s="187">
        <f>SUM(D781:D785)</f>
        <v>536.94</v>
      </c>
      <c r="E786" s="187">
        <f>SUM(E781:E785)</f>
        <v>14.61</v>
      </c>
      <c r="F786" s="187">
        <f>SUM(F781:F785)</f>
        <v>14.39</v>
      </c>
      <c r="G786" s="187">
        <f>SUM(G781:G785)</f>
        <v>86.5</v>
      </c>
    </row>
    <row r="787" spans="1:7" s="106" customFormat="1" ht="14.25" customHeight="1">
      <c r="A787" s="216"/>
      <c r="B787" s="192"/>
      <c r="C787" s="189"/>
      <c r="D787" s="220"/>
      <c r="E787" s="220"/>
      <c r="F787" s="220"/>
      <c r="G787" s="220"/>
    </row>
    <row r="788" spans="1:7" s="106" customFormat="1" ht="14.25" customHeight="1">
      <c r="A788" s="216"/>
      <c r="B788" s="192"/>
      <c r="C788" s="189"/>
      <c r="D788" s="220"/>
      <c r="E788" s="220"/>
      <c r="F788" s="220"/>
      <c r="G788" s="220"/>
    </row>
    <row r="789" spans="1:7" s="106" customFormat="1" ht="14.25" customHeight="1">
      <c r="A789" s="216"/>
      <c r="B789" s="192"/>
      <c r="C789" s="189"/>
      <c r="D789" s="220"/>
      <c r="E789" s="220"/>
      <c r="F789" s="220"/>
      <c r="G789" s="220"/>
    </row>
    <row r="790" spans="1:7" s="106" customFormat="1" ht="14.25" customHeight="1">
      <c r="A790" s="216"/>
      <c r="B790" s="192"/>
      <c r="C790" s="189"/>
      <c r="D790" s="220"/>
      <c r="E790" s="220"/>
      <c r="F790" s="220"/>
      <c r="G790" s="220"/>
    </row>
    <row r="791" spans="1:7" s="106" customFormat="1" ht="14.25" customHeight="1">
      <c r="A791" s="216"/>
      <c r="B791" s="192"/>
      <c r="C791" s="189"/>
      <c r="D791" s="220"/>
      <c r="E791" s="220"/>
      <c r="F791" s="220"/>
      <c r="G791" s="220"/>
    </row>
    <row r="792" spans="1:7" s="106" customFormat="1" ht="14.25" customHeight="1">
      <c r="A792" s="216"/>
      <c r="B792" s="192"/>
      <c r="C792" s="189"/>
      <c r="D792" s="220"/>
      <c r="E792" s="220"/>
      <c r="F792" s="220"/>
      <c r="G792" s="220"/>
    </row>
    <row r="793" spans="1:7" s="106" customFormat="1" ht="14.25" customHeight="1">
      <c r="A793" s="216"/>
      <c r="B793" s="192"/>
      <c r="C793" s="189"/>
      <c r="D793" s="220"/>
      <c r="E793" s="220"/>
      <c r="F793" s="220"/>
      <c r="G793" s="220"/>
    </row>
    <row r="794" spans="1:7" s="106" customFormat="1" ht="14.25" customHeight="1">
      <c r="A794" s="216"/>
      <c r="B794" s="192"/>
      <c r="C794" s="189"/>
      <c r="D794" s="220"/>
      <c r="E794" s="220"/>
      <c r="F794" s="220"/>
      <c r="G794" s="220"/>
    </row>
    <row r="795" spans="1:7" s="106" customFormat="1" ht="14.25" customHeight="1">
      <c r="A795" s="216"/>
      <c r="B795" s="192"/>
      <c r="C795" s="189"/>
      <c r="D795" s="220"/>
      <c r="E795" s="220"/>
      <c r="F795" s="220"/>
      <c r="G795" s="220"/>
    </row>
    <row r="796" spans="1:7" s="106" customFormat="1" ht="14.25" customHeight="1">
      <c r="A796" s="216"/>
      <c r="B796" s="192"/>
      <c r="C796" s="189"/>
      <c r="D796" s="220"/>
      <c r="E796" s="220"/>
      <c r="F796" s="220"/>
      <c r="G796" s="220"/>
    </row>
    <row r="797" spans="1:7" s="106" customFormat="1" ht="14.25" customHeight="1">
      <c r="A797" s="216"/>
      <c r="B797" s="192"/>
      <c r="C797" s="189"/>
      <c r="D797" s="220"/>
      <c r="E797" s="220"/>
      <c r="F797" s="220"/>
      <c r="G797" s="220"/>
    </row>
    <row r="798" spans="1:7" s="106" customFormat="1" ht="14.25" customHeight="1">
      <c r="A798" s="216"/>
      <c r="B798" s="192"/>
      <c r="C798" s="189"/>
      <c r="D798" s="220"/>
      <c r="E798" s="220"/>
      <c r="F798" s="220"/>
      <c r="G798" s="220"/>
    </row>
    <row r="799" spans="1:7" s="106" customFormat="1" ht="14.25" customHeight="1">
      <c r="A799" s="216"/>
      <c r="B799" s="192"/>
      <c r="C799" s="189"/>
      <c r="D799" s="220"/>
      <c r="E799" s="220"/>
      <c r="F799" s="220"/>
      <c r="G799" s="220"/>
    </row>
    <row r="800" spans="1:7" s="106" customFormat="1" ht="14.25" customHeight="1">
      <c r="A800" s="216"/>
      <c r="B800" s="200"/>
      <c r="C800" s="189"/>
      <c r="D800" s="225"/>
      <c r="E800" s="190"/>
      <c r="F800" s="190"/>
      <c r="G800" s="190"/>
    </row>
    <row r="801" spans="1:7" s="106" customFormat="1" ht="14.25" customHeight="1">
      <c r="A801" s="197"/>
      <c r="B801" s="197" t="s">
        <v>75</v>
      </c>
      <c r="C801" s="198"/>
      <c r="D801" s="199"/>
      <c r="E801" s="199"/>
      <c r="F801" s="199"/>
      <c r="G801" s="199"/>
    </row>
    <row r="802" spans="1:7" s="106" customFormat="1" ht="14.25" customHeight="1">
      <c r="A802" s="197"/>
      <c r="B802" s="197" t="s">
        <v>78</v>
      </c>
      <c r="C802" s="198"/>
      <c r="D802" s="199"/>
      <c r="E802" s="199"/>
      <c r="F802" s="199"/>
      <c r="G802" s="199"/>
    </row>
    <row r="803" spans="1:7" s="106" customFormat="1" ht="14.25" customHeight="1" thickBot="1">
      <c r="A803" s="197"/>
      <c r="B803" s="200" t="s">
        <v>154</v>
      </c>
      <c r="C803" s="198"/>
      <c r="D803" s="199"/>
      <c r="E803" s="199"/>
      <c r="F803" s="199"/>
      <c r="G803" s="199"/>
    </row>
    <row r="804" spans="1:7" s="106" customFormat="1" ht="14.25" customHeight="1">
      <c r="A804" s="527" t="s">
        <v>22</v>
      </c>
      <c r="B804" s="494" t="s">
        <v>23</v>
      </c>
      <c r="C804" s="496" t="s">
        <v>24</v>
      </c>
      <c r="D804" s="498" t="s">
        <v>26</v>
      </c>
      <c r="E804" s="500" t="s">
        <v>25</v>
      </c>
      <c r="F804" s="501"/>
      <c r="G804" s="502"/>
    </row>
    <row r="805" spans="1:7" s="106" customFormat="1" ht="14.25" customHeight="1" thickBot="1">
      <c r="A805" s="528"/>
      <c r="B805" s="495"/>
      <c r="C805" s="497"/>
      <c r="D805" s="499"/>
      <c r="E805" s="170" t="s">
        <v>27</v>
      </c>
      <c r="F805" s="170" t="s">
        <v>28</v>
      </c>
      <c r="G805" s="171" t="s">
        <v>29</v>
      </c>
    </row>
    <row r="806" spans="1:7" s="106" customFormat="1" ht="14.25" customHeight="1" thickBot="1">
      <c r="A806" s="236">
        <v>1</v>
      </c>
      <c r="B806" s="237">
        <v>2</v>
      </c>
      <c r="C806" s="237">
        <v>3</v>
      </c>
      <c r="D806" s="238">
        <v>4</v>
      </c>
      <c r="E806" s="237">
        <v>5</v>
      </c>
      <c r="F806" s="237">
        <v>6</v>
      </c>
      <c r="G806" s="237">
        <v>7</v>
      </c>
    </row>
    <row r="807" spans="1:7" s="106" customFormat="1" ht="14.25" customHeight="1">
      <c r="A807" s="172"/>
      <c r="B807" s="173" t="s">
        <v>79</v>
      </c>
      <c r="C807" s="174"/>
      <c r="D807" s="175"/>
      <c r="E807" s="175"/>
      <c r="F807" s="175"/>
      <c r="G807" s="175"/>
    </row>
    <row r="808" spans="1:11" s="106" customFormat="1" ht="14.25" customHeight="1">
      <c r="A808" s="176"/>
      <c r="B808" s="177" t="s">
        <v>10</v>
      </c>
      <c r="C808" s="178"/>
      <c r="D808" s="180"/>
      <c r="E808" s="179"/>
      <c r="F808" s="179"/>
      <c r="G808" s="179"/>
      <c r="H808" s="107"/>
      <c r="I808" s="107"/>
      <c r="J808" s="107"/>
      <c r="K808" s="107"/>
    </row>
    <row r="809" spans="1:7" s="106" customFormat="1" ht="14.25" customHeight="1">
      <c r="A809" s="195" t="s">
        <v>198</v>
      </c>
      <c r="B809" s="181" t="s">
        <v>158</v>
      </c>
      <c r="C809" s="178">
        <v>100</v>
      </c>
      <c r="D809" s="182">
        <v>47</v>
      </c>
      <c r="E809" s="182">
        <v>0.4</v>
      </c>
      <c r="F809" s="182">
        <v>0.3</v>
      </c>
      <c r="G809" s="182">
        <v>10.3</v>
      </c>
    </row>
    <row r="810" spans="1:7" s="106" customFormat="1" ht="14.25" customHeight="1">
      <c r="A810" s="257" t="s">
        <v>413</v>
      </c>
      <c r="B810" s="417" t="s">
        <v>161</v>
      </c>
      <c r="C810" s="196">
        <v>60</v>
      </c>
      <c r="D810" s="418">
        <v>34.8</v>
      </c>
      <c r="E810" s="418">
        <v>0.54</v>
      </c>
      <c r="F810" s="418">
        <v>0.36</v>
      </c>
      <c r="G810" s="418">
        <v>5.94</v>
      </c>
    </row>
    <row r="811" spans="1:7" s="106" customFormat="1" ht="14.25" customHeight="1">
      <c r="A811" s="195" t="s">
        <v>489</v>
      </c>
      <c r="B811" s="181" t="s">
        <v>231</v>
      </c>
      <c r="C811" s="178">
        <v>90</v>
      </c>
      <c r="D811" s="182">
        <v>165</v>
      </c>
      <c r="E811" s="182">
        <v>15.84</v>
      </c>
      <c r="F811" s="182">
        <v>6.12</v>
      </c>
      <c r="G811" s="182">
        <v>3.87</v>
      </c>
    </row>
    <row r="812" spans="1:11" s="106" customFormat="1" ht="14.25" customHeight="1">
      <c r="A812" s="257" t="s">
        <v>490</v>
      </c>
      <c r="B812" s="181" t="s">
        <v>43</v>
      </c>
      <c r="C812" s="178">
        <v>150</v>
      </c>
      <c r="D812" s="182">
        <v>145.8</v>
      </c>
      <c r="E812" s="182">
        <v>3.1</v>
      </c>
      <c r="F812" s="182">
        <v>6</v>
      </c>
      <c r="G812" s="182">
        <v>19.7</v>
      </c>
      <c r="H812" s="108"/>
      <c r="I812" s="108"/>
      <c r="J812" s="108"/>
      <c r="K812" s="108"/>
    </row>
    <row r="813" spans="1:7" s="106" customFormat="1" ht="14.25" customHeight="1">
      <c r="A813" s="195" t="s">
        <v>190</v>
      </c>
      <c r="B813" s="181" t="s">
        <v>44</v>
      </c>
      <c r="C813" s="178">
        <v>200</v>
      </c>
      <c r="D813" s="182">
        <v>26.8</v>
      </c>
      <c r="E813" s="184">
        <v>0.2</v>
      </c>
      <c r="F813" s="184">
        <v>0</v>
      </c>
      <c r="G813" s="182">
        <v>6.5</v>
      </c>
    </row>
    <row r="814" spans="1:7" s="106" customFormat="1" ht="14.25" customHeight="1">
      <c r="A814" s="195" t="s">
        <v>178</v>
      </c>
      <c r="B814" s="195" t="s">
        <v>1</v>
      </c>
      <c r="C814" s="196">
        <v>30</v>
      </c>
      <c r="D814" s="182">
        <v>63</v>
      </c>
      <c r="E814" s="184">
        <v>1.8</v>
      </c>
      <c r="F814" s="182">
        <v>0.3</v>
      </c>
      <c r="G814" s="184">
        <v>12.9</v>
      </c>
    </row>
    <row r="815" spans="1:7" s="106" customFormat="1" ht="14.25" customHeight="1">
      <c r="A815" s="239"/>
      <c r="B815" s="186" t="s">
        <v>8</v>
      </c>
      <c r="C815" s="177">
        <f>SUM(C809:C814)</f>
        <v>630</v>
      </c>
      <c r="D815" s="187">
        <f>SUM(D809:D814)</f>
        <v>482.40000000000003</v>
      </c>
      <c r="E815" s="187">
        <f>SUM(E809:E814)</f>
        <v>21.880000000000003</v>
      </c>
      <c r="F815" s="187">
        <f>SUM(F809:F814)</f>
        <v>13.080000000000002</v>
      </c>
      <c r="G815" s="187">
        <f>SUM(G809:G814)</f>
        <v>59.21</v>
      </c>
    </row>
    <row r="816" spans="1:11" s="106" customFormat="1" ht="14.25" customHeight="1">
      <c r="A816" s="216"/>
      <c r="B816" s="192"/>
      <c r="C816" s="193"/>
      <c r="D816" s="201"/>
      <c r="E816" s="201"/>
      <c r="F816" s="201"/>
      <c r="G816" s="201"/>
      <c r="H816" s="108"/>
      <c r="I816" s="108"/>
      <c r="J816" s="108"/>
      <c r="K816" s="108"/>
    </row>
    <row r="817" spans="1:11" s="107" customFormat="1" ht="14.25" customHeight="1">
      <c r="A817" s="216"/>
      <c r="B817" s="192"/>
      <c r="C817" s="193"/>
      <c r="D817" s="201"/>
      <c r="E817" s="201"/>
      <c r="F817" s="201"/>
      <c r="G817" s="201"/>
      <c r="H817" s="106"/>
      <c r="I817" s="106"/>
      <c r="J817" s="106"/>
      <c r="K817" s="106"/>
    </row>
    <row r="818" spans="1:7" s="106" customFormat="1" ht="14.25" customHeight="1">
      <c r="A818" s="216"/>
      <c r="B818" s="192"/>
      <c r="C818" s="193"/>
      <c r="D818" s="201"/>
      <c r="E818" s="201"/>
      <c r="F818" s="201"/>
      <c r="G818" s="201"/>
    </row>
    <row r="819" spans="1:7" s="106" customFormat="1" ht="14.25" customHeight="1">
      <c r="A819" s="176"/>
      <c r="B819" s="177" t="s">
        <v>88</v>
      </c>
      <c r="C819" s="178"/>
      <c r="D819" s="180"/>
      <c r="E819" s="179"/>
      <c r="F819" s="179"/>
      <c r="G819" s="179"/>
    </row>
    <row r="820" spans="1:7" s="106" customFormat="1" ht="14.25" customHeight="1">
      <c r="A820" s="195" t="s">
        <v>198</v>
      </c>
      <c r="B820" s="181" t="s">
        <v>210</v>
      </c>
      <c r="C820" s="178">
        <v>100</v>
      </c>
      <c r="D820" s="182">
        <v>43</v>
      </c>
      <c r="E820" s="182">
        <v>0.9</v>
      </c>
      <c r="F820" s="182">
        <v>0.2</v>
      </c>
      <c r="G820" s="182">
        <v>8.1</v>
      </c>
    </row>
    <row r="821" spans="1:7" s="106" customFormat="1" ht="14.25" customHeight="1">
      <c r="A821" s="195" t="s">
        <v>413</v>
      </c>
      <c r="B821" s="202" t="s">
        <v>270</v>
      </c>
      <c r="C821" s="178">
        <v>60</v>
      </c>
      <c r="D821" s="467">
        <f>27*0.6</f>
        <v>16.2</v>
      </c>
      <c r="E821" s="467">
        <f>1.3*0.6</f>
        <v>0.78</v>
      </c>
      <c r="F821" s="467">
        <f>0.1*0.6</f>
        <v>0.06</v>
      </c>
      <c r="G821" s="468">
        <f>5.3*0.6</f>
        <v>3.1799999999999997</v>
      </c>
    </row>
    <row r="822" spans="1:7" s="106" customFormat="1" ht="14.25" customHeight="1">
      <c r="A822" s="195" t="s">
        <v>300</v>
      </c>
      <c r="B822" s="181" t="s">
        <v>285</v>
      </c>
      <c r="C822" s="178">
        <v>213</v>
      </c>
      <c r="D822" s="182">
        <v>103.75</v>
      </c>
      <c r="E822" s="182">
        <v>1.8</v>
      </c>
      <c r="F822" s="185">
        <v>4.875</v>
      </c>
      <c r="G822" s="182">
        <v>10.87</v>
      </c>
    </row>
    <row r="823" spans="1:12" s="106" customFormat="1" ht="14.25" customHeight="1">
      <c r="A823" s="195"/>
      <c r="B823" s="183" t="s">
        <v>245</v>
      </c>
      <c r="C823" s="178"/>
      <c r="D823" s="182"/>
      <c r="E823" s="182"/>
      <c r="F823" s="182"/>
      <c r="G823" s="184"/>
      <c r="H823" s="178">
        <v>25</v>
      </c>
      <c r="I823" s="182">
        <v>70</v>
      </c>
      <c r="J823" s="182">
        <v>6.8</v>
      </c>
      <c r="K823" s="182">
        <v>4.8</v>
      </c>
      <c r="L823" s="184">
        <v>0</v>
      </c>
    </row>
    <row r="824" spans="1:7" s="106" customFormat="1" ht="14.25" customHeight="1">
      <c r="A824" s="257" t="s">
        <v>461</v>
      </c>
      <c r="B824" s="181" t="s">
        <v>71</v>
      </c>
      <c r="C824" s="178">
        <v>200</v>
      </c>
      <c r="D824" s="182">
        <v>323</v>
      </c>
      <c r="E824" s="182">
        <v>20.1</v>
      </c>
      <c r="F824" s="182">
        <v>19.3</v>
      </c>
      <c r="G824" s="182">
        <v>17.1</v>
      </c>
    </row>
    <row r="825" spans="1:7" s="106" customFormat="1" ht="14.25" customHeight="1">
      <c r="A825" s="195" t="s">
        <v>289</v>
      </c>
      <c r="B825" s="181" t="s">
        <v>290</v>
      </c>
      <c r="C825" s="178">
        <v>200</v>
      </c>
      <c r="D825" s="182">
        <v>36.3</v>
      </c>
      <c r="E825" s="184">
        <v>0.2</v>
      </c>
      <c r="F825" s="184">
        <v>0.1</v>
      </c>
      <c r="G825" s="184">
        <v>8.6</v>
      </c>
    </row>
    <row r="826" spans="1:7" s="106" customFormat="1" ht="14.25" customHeight="1">
      <c r="A826" s="195" t="s">
        <v>178</v>
      </c>
      <c r="B826" s="183" t="s">
        <v>89</v>
      </c>
      <c r="C826" s="178">
        <v>30</v>
      </c>
      <c r="D826" s="182">
        <v>63</v>
      </c>
      <c r="E826" s="184">
        <v>1.8</v>
      </c>
      <c r="F826" s="182">
        <v>0.3</v>
      </c>
      <c r="G826" s="184">
        <v>12.9</v>
      </c>
    </row>
    <row r="827" spans="1:7" s="106" customFormat="1" ht="14.25" customHeight="1">
      <c r="A827" s="195" t="s">
        <v>178</v>
      </c>
      <c r="B827" s="195" t="s">
        <v>90</v>
      </c>
      <c r="C827" s="196">
        <v>30</v>
      </c>
      <c r="D827" s="185">
        <v>57</v>
      </c>
      <c r="E827" s="185">
        <v>1.8</v>
      </c>
      <c r="F827" s="185">
        <v>0.3</v>
      </c>
      <c r="G827" s="185">
        <v>11.4</v>
      </c>
    </row>
    <row r="828" spans="1:7" s="106" customFormat="1" ht="14.25" customHeight="1">
      <c r="A828" s="239"/>
      <c r="B828" s="186" t="s">
        <v>8</v>
      </c>
      <c r="C828" s="177"/>
      <c r="D828" s="187">
        <f>SUM(D820:D827)</f>
        <v>642.25</v>
      </c>
      <c r="E828" s="187">
        <f>SUM(E820:E827)</f>
        <v>27.380000000000003</v>
      </c>
      <c r="F828" s="187">
        <f>SUM(F820:F827)</f>
        <v>25.135000000000005</v>
      </c>
      <c r="G828" s="187">
        <f>SUM(G820:G827)</f>
        <v>72.15</v>
      </c>
    </row>
    <row r="829" spans="1:7" s="106" customFormat="1" ht="14.25" customHeight="1">
      <c r="A829" s="206"/>
      <c r="B829" s="192"/>
      <c r="C829" s="193"/>
      <c r="D829" s="194"/>
      <c r="E829" s="194"/>
      <c r="F829" s="194"/>
      <c r="G829" s="194"/>
    </row>
    <row r="830" spans="1:7" s="106" customFormat="1" ht="14.25" customHeight="1">
      <c r="A830" s="216"/>
      <c r="B830" s="192"/>
      <c r="C830" s="193"/>
      <c r="D830" s="201"/>
      <c r="E830" s="201"/>
      <c r="F830" s="201"/>
      <c r="G830" s="201"/>
    </row>
    <row r="831" spans="1:7" s="106" customFormat="1" ht="14.25" customHeight="1">
      <c r="A831" s="216"/>
      <c r="B831" s="192"/>
      <c r="C831" s="193"/>
      <c r="D831" s="201"/>
      <c r="E831" s="201"/>
      <c r="F831" s="201"/>
      <c r="G831" s="201"/>
    </row>
    <row r="832" spans="1:7" s="106" customFormat="1" ht="14.25" customHeight="1">
      <c r="A832" s="176"/>
      <c r="B832" s="177" t="s">
        <v>157</v>
      </c>
      <c r="C832" s="178"/>
      <c r="D832" s="180"/>
      <c r="E832" s="179"/>
      <c r="F832" s="179"/>
      <c r="G832" s="179"/>
    </row>
    <row r="833" spans="1:7" s="106" customFormat="1" ht="14.25" customHeight="1">
      <c r="A833" s="195" t="s">
        <v>332</v>
      </c>
      <c r="B833" s="181" t="s">
        <v>491</v>
      </c>
      <c r="C833" s="178">
        <v>75</v>
      </c>
      <c r="D833" s="182">
        <f>440*0.75</f>
        <v>330</v>
      </c>
      <c r="E833" s="210">
        <f>6*0.75</f>
        <v>4.5</v>
      </c>
      <c r="F833" s="210">
        <f>20*0.75</f>
        <v>15</v>
      </c>
      <c r="G833" s="455">
        <f>58*0.75</f>
        <v>43.5</v>
      </c>
    </row>
    <row r="834" spans="1:7" s="106" customFormat="1" ht="14.25" customHeight="1">
      <c r="A834" s="195" t="s">
        <v>61</v>
      </c>
      <c r="B834" s="181" t="s">
        <v>62</v>
      </c>
      <c r="C834" s="178" t="s">
        <v>156</v>
      </c>
      <c r="D834" s="182">
        <v>295.33</v>
      </c>
      <c r="E834" s="184">
        <v>5.8</v>
      </c>
      <c r="F834" s="182">
        <v>10.66</v>
      </c>
      <c r="G834" s="185">
        <v>42.66</v>
      </c>
    </row>
    <row r="835" spans="1:7" s="106" customFormat="1" ht="14.25" customHeight="1">
      <c r="A835" s="195" t="s">
        <v>174</v>
      </c>
      <c r="B835" s="181" t="s">
        <v>175</v>
      </c>
      <c r="C835" s="178">
        <v>30</v>
      </c>
      <c r="D835" s="182"/>
      <c r="E835" s="182"/>
      <c r="F835" s="182"/>
      <c r="G835" s="182"/>
    </row>
    <row r="836" spans="1:7" s="106" customFormat="1" ht="14.25" customHeight="1">
      <c r="A836" s="195" t="s">
        <v>217</v>
      </c>
      <c r="B836" s="181" t="s">
        <v>194</v>
      </c>
      <c r="C836" s="178">
        <v>200</v>
      </c>
      <c r="D836" s="182">
        <v>91.2</v>
      </c>
      <c r="E836" s="184">
        <v>3.8</v>
      </c>
      <c r="F836" s="184">
        <v>3.5</v>
      </c>
      <c r="G836" s="184">
        <v>11.1</v>
      </c>
    </row>
    <row r="837" spans="1:7" s="106" customFormat="1" ht="14.25" customHeight="1">
      <c r="A837" s="195" t="s">
        <v>178</v>
      </c>
      <c r="B837" s="195" t="s">
        <v>1</v>
      </c>
      <c r="C837" s="196">
        <v>30</v>
      </c>
      <c r="D837" s="182">
        <v>63</v>
      </c>
      <c r="E837" s="184">
        <v>1.8</v>
      </c>
      <c r="F837" s="182">
        <v>0.3</v>
      </c>
      <c r="G837" s="184">
        <v>12.9</v>
      </c>
    </row>
    <row r="838" spans="1:7" s="106" customFormat="1" ht="14.25" customHeight="1">
      <c r="A838" s="239"/>
      <c r="B838" s="186" t="s">
        <v>8</v>
      </c>
      <c r="C838" s="177">
        <v>525</v>
      </c>
      <c r="D838" s="187">
        <f>SUM(D833:D837)</f>
        <v>779.53</v>
      </c>
      <c r="E838" s="187">
        <f>SUM(E833:E837)</f>
        <v>15.900000000000002</v>
      </c>
      <c r="F838" s="187">
        <f>SUM(F833:F837)</f>
        <v>29.46</v>
      </c>
      <c r="G838" s="187">
        <f>SUM(G833:G837)</f>
        <v>110.16</v>
      </c>
    </row>
    <row r="839" spans="1:7" s="106" customFormat="1" ht="14.25" customHeight="1">
      <c r="A839" s="216"/>
      <c r="B839" s="192"/>
      <c r="C839" s="193"/>
      <c r="D839" s="201"/>
      <c r="E839" s="201"/>
      <c r="F839" s="201"/>
      <c r="G839" s="201"/>
    </row>
    <row r="840" spans="1:7" s="106" customFormat="1" ht="14.25" customHeight="1">
      <c r="A840" s="216"/>
      <c r="B840" s="192"/>
      <c r="C840" s="193"/>
      <c r="D840" s="201"/>
      <c r="E840" s="201"/>
      <c r="F840" s="201"/>
      <c r="G840" s="201"/>
    </row>
    <row r="841" spans="1:7" s="106" customFormat="1" ht="14.25" customHeight="1">
      <c r="A841" s="216"/>
      <c r="B841" s="192"/>
      <c r="C841" s="193"/>
      <c r="D841" s="201"/>
      <c r="E841" s="201"/>
      <c r="F841" s="201"/>
      <c r="G841" s="201"/>
    </row>
    <row r="842" spans="1:7" s="106" customFormat="1" ht="14.25" customHeight="1">
      <c r="A842" s="216"/>
      <c r="B842" s="192"/>
      <c r="C842" s="193"/>
      <c r="D842" s="201"/>
      <c r="E842" s="201"/>
      <c r="F842" s="201"/>
      <c r="G842" s="201"/>
    </row>
    <row r="843" spans="1:7" s="106" customFormat="1" ht="14.25" customHeight="1">
      <c r="A843" s="216"/>
      <c r="B843" s="192"/>
      <c r="C843" s="193"/>
      <c r="D843" s="201"/>
      <c r="E843" s="201"/>
      <c r="F843" s="201"/>
      <c r="G843" s="201"/>
    </row>
    <row r="844" spans="1:7" s="106" customFormat="1" ht="14.25" customHeight="1">
      <c r="A844" s="216"/>
      <c r="B844" s="192"/>
      <c r="C844" s="193"/>
      <c r="D844" s="201"/>
      <c r="E844" s="201"/>
      <c r="F844" s="201"/>
      <c r="G844" s="201"/>
    </row>
    <row r="845" spans="1:7" s="106" customFormat="1" ht="14.25" customHeight="1">
      <c r="A845" s="216"/>
      <c r="B845" s="192"/>
      <c r="C845" s="193"/>
      <c r="D845" s="201"/>
      <c r="E845" s="201"/>
      <c r="F845" s="201"/>
      <c r="G845" s="201"/>
    </row>
    <row r="846" spans="1:7" s="106" customFormat="1" ht="14.25" customHeight="1">
      <c r="A846" s="216"/>
      <c r="B846" s="192"/>
      <c r="C846" s="193"/>
      <c r="D846" s="201"/>
      <c r="E846" s="201"/>
      <c r="F846" s="201"/>
      <c r="G846" s="201"/>
    </row>
    <row r="847" spans="1:7" s="106" customFormat="1" ht="14.25" customHeight="1">
      <c r="A847" s="216"/>
      <c r="B847" s="192"/>
      <c r="C847" s="193"/>
      <c r="D847" s="201"/>
      <c r="E847" s="201"/>
      <c r="F847" s="201"/>
      <c r="G847" s="201"/>
    </row>
    <row r="848" spans="1:7" s="106" customFormat="1" ht="14.25" customHeight="1">
      <c r="A848" s="216"/>
      <c r="B848" s="192"/>
      <c r="C848" s="193"/>
      <c r="D848" s="201"/>
      <c r="E848" s="201"/>
      <c r="F848" s="201"/>
      <c r="G848" s="201"/>
    </row>
    <row r="849" spans="1:7" s="106" customFormat="1" ht="14.25" customHeight="1">
      <c r="A849" s="216"/>
      <c r="B849" s="192"/>
      <c r="C849" s="193"/>
      <c r="D849" s="201"/>
      <c r="E849" s="201"/>
      <c r="F849" s="201"/>
      <c r="G849" s="201"/>
    </row>
    <row r="850" spans="1:7" s="106" customFormat="1" ht="14.25" customHeight="1">
      <c r="A850" s="216"/>
      <c r="B850" s="192"/>
      <c r="C850" s="193"/>
      <c r="D850" s="201"/>
      <c r="E850" s="201"/>
      <c r="F850" s="201"/>
      <c r="G850" s="201"/>
    </row>
    <row r="851" spans="1:11" s="108" customFormat="1" ht="14.25" customHeight="1">
      <c r="A851" s="197"/>
      <c r="B851" s="197" t="s">
        <v>75</v>
      </c>
      <c r="C851" s="198"/>
      <c r="D851" s="199"/>
      <c r="E851" s="199"/>
      <c r="F851" s="199"/>
      <c r="G851" s="199"/>
      <c r="H851" s="106"/>
      <c r="I851" s="106"/>
      <c r="J851" s="106"/>
      <c r="K851" s="106"/>
    </row>
    <row r="852" spans="1:7" s="106" customFormat="1" ht="14.25" customHeight="1">
      <c r="A852" s="197"/>
      <c r="B852" s="197" t="s">
        <v>80</v>
      </c>
      <c r="C852" s="198"/>
      <c r="D852" s="220"/>
      <c r="E852" s="220"/>
      <c r="F852" s="220"/>
      <c r="G852" s="220"/>
    </row>
    <row r="853" spans="1:11" s="106" customFormat="1" ht="14.25" customHeight="1" thickBot="1">
      <c r="A853" s="197"/>
      <c r="B853" s="200" t="s">
        <v>154</v>
      </c>
      <c r="C853" s="198"/>
      <c r="D853" s="199"/>
      <c r="E853" s="199"/>
      <c r="F853" s="199"/>
      <c r="G853" s="199"/>
      <c r="H853" s="109"/>
      <c r="I853" s="109"/>
      <c r="J853" s="109"/>
      <c r="K853" s="109"/>
    </row>
    <row r="854" spans="1:11" s="106" customFormat="1" ht="14.25" customHeight="1">
      <c r="A854" s="527" t="s">
        <v>22</v>
      </c>
      <c r="B854" s="494" t="s">
        <v>23</v>
      </c>
      <c r="C854" s="496" t="s">
        <v>24</v>
      </c>
      <c r="D854" s="498" t="s">
        <v>26</v>
      </c>
      <c r="E854" s="500" t="s">
        <v>25</v>
      </c>
      <c r="F854" s="501"/>
      <c r="G854" s="502"/>
      <c r="H854" s="109"/>
      <c r="I854" s="109"/>
      <c r="J854" s="109"/>
      <c r="K854" s="109"/>
    </row>
    <row r="855" spans="1:11" s="108" customFormat="1" ht="14.25" customHeight="1" thickBot="1">
      <c r="A855" s="528"/>
      <c r="B855" s="495"/>
      <c r="C855" s="497"/>
      <c r="D855" s="499"/>
      <c r="E855" s="170" t="s">
        <v>27</v>
      </c>
      <c r="F855" s="170" t="s">
        <v>28</v>
      </c>
      <c r="G855" s="171" t="s">
        <v>29</v>
      </c>
      <c r="H855" s="109"/>
      <c r="I855" s="109"/>
      <c r="J855" s="109"/>
      <c r="K855" s="109"/>
    </row>
    <row r="856" spans="1:7" s="106" customFormat="1" ht="14.25" customHeight="1" thickBot="1">
      <c r="A856" s="236">
        <v>1</v>
      </c>
      <c r="B856" s="237">
        <v>2</v>
      </c>
      <c r="C856" s="237">
        <v>3</v>
      </c>
      <c r="D856" s="238">
        <v>4</v>
      </c>
      <c r="E856" s="237">
        <v>5</v>
      </c>
      <c r="F856" s="237">
        <v>6</v>
      </c>
      <c r="G856" s="237">
        <v>7</v>
      </c>
    </row>
    <row r="857" spans="1:7" s="106" customFormat="1" ht="14.25" customHeight="1">
      <c r="A857" s="172"/>
      <c r="B857" s="173" t="s">
        <v>81</v>
      </c>
      <c r="C857" s="174"/>
      <c r="D857" s="175"/>
      <c r="E857" s="175"/>
      <c r="F857" s="175"/>
      <c r="G857" s="175"/>
    </row>
    <row r="858" spans="1:7" s="106" customFormat="1" ht="14.25" customHeight="1">
      <c r="A858" s="176"/>
      <c r="B858" s="177" t="s">
        <v>10</v>
      </c>
      <c r="C858" s="178"/>
      <c r="D858" s="180"/>
      <c r="E858" s="179"/>
      <c r="F858" s="179"/>
      <c r="G858" s="179"/>
    </row>
    <row r="859" spans="1:7" s="106" customFormat="1" ht="14.25" customHeight="1">
      <c r="A859" s="195" t="s">
        <v>198</v>
      </c>
      <c r="B859" s="181" t="s">
        <v>233</v>
      </c>
      <c r="C859" s="178"/>
      <c r="D859" s="182"/>
      <c r="E859" s="182"/>
      <c r="F859" s="182"/>
      <c r="G859" s="182"/>
    </row>
    <row r="860" spans="1:7" s="106" customFormat="1" ht="14.25" customHeight="1">
      <c r="A860" s="257" t="s">
        <v>327</v>
      </c>
      <c r="B860" s="181" t="s">
        <v>491</v>
      </c>
      <c r="C860" s="178">
        <v>75</v>
      </c>
      <c r="D860" s="182">
        <v>155</v>
      </c>
      <c r="E860" s="184">
        <v>2.59</v>
      </c>
      <c r="F860" s="182">
        <v>6.22</v>
      </c>
      <c r="G860" s="184">
        <v>22.15</v>
      </c>
    </row>
    <row r="861" spans="1:7" s="106" customFormat="1" ht="14.25" customHeight="1">
      <c r="A861" s="195" t="s">
        <v>178</v>
      </c>
      <c r="B861" s="181" t="s">
        <v>167</v>
      </c>
      <c r="C861" s="178">
        <v>100</v>
      </c>
      <c r="D861" s="182">
        <v>152.22</v>
      </c>
      <c r="E861" s="182">
        <v>4.18</v>
      </c>
      <c r="F861" s="182">
        <v>4.95</v>
      </c>
      <c r="G861" s="182">
        <v>23.66</v>
      </c>
    </row>
    <row r="862" spans="1:11" s="109" customFormat="1" ht="14.25" customHeight="1">
      <c r="A862" s="195" t="s">
        <v>509</v>
      </c>
      <c r="B862" s="181" t="s">
        <v>493</v>
      </c>
      <c r="C862" s="178">
        <v>150</v>
      </c>
      <c r="D862" s="182">
        <v>113.5</v>
      </c>
      <c r="E862" s="182">
        <v>3.7</v>
      </c>
      <c r="F862" s="182">
        <v>4.4</v>
      </c>
      <c r="G862" s="182">
        <v>14.6</v>
      </c>
      <c r="H862" s="106"/>
      <c r="I862" s="106"/>
      <c r="J862" s="106"/>
      <c r="K862" s="106"/>
    </row>
    <row r="863" spans="1:11" s="109" customFormat="1" ht="14.25" customHeight="1">
      <c r="A863" s="195" t="s">
        <v>237</v>
      </c>
      <c r="B863" s="181" t="s">
        <v>34</v>
      </c>
      <c r="C863" s="178" t="s">
        <v>7</v>
      </c>
      <c r="D863" s="182">
        <v>27.9</v>
      </c>
      <c r="E863" s="182">
        <v>0.3</v>
      </c>
      <c r="F863" s="182">
        <v>0.02</v>
      </c>
      <c r="G863" s="184">
        <v>6.7</v>
      </c>
      <c r="H863" s="106"/>
      <c r="I863" s="106"/>
      <c r="J863" s="106"/>
      <c r="K863" s="106"/>
    </row>
    <row r="864" spans="1:11" s="109" customFormat="1" ht="14.25" customHeight="1">
      <c r="A864" s="195" t="s">
        <v>178</v>
      </c>
      <c r="B864" s="195" t="s">
        <v>1</v>
      </c>
      <c r="C864" s="196">
        <v>30</v>
      </c>
      <c r="D864" s="182">
        <v>63</v>
      </c>
      <c r="E864" s="184">
        <v>1.8</v>
      </c>
      <c r="F864" s="182">
        <v>0.3</v>
      </c>
      <c r="G864" s="184">
        <v>12.9</v>
      </c>
      <c r="H864" s="5"/>
      <c r="I864" s="5"/>
      <c r="J864" s="5"/>
      <c r="K864" s="5"/>
    </row>
    <row r="865" spans="1:11" s="106" customFormat="1" ht="14.25" customHeight="1">
      <c r="A865" s="239"/>
      <c r="B865" s="186" t="s">
        <v>8</v>
      </c>
      <c r="C865" s="177">
        <v>737</v>
      </c>
      <c r="D865" s="187">
        <f>SUM(D859:D864)</f>
        <v>511.62</v>
      </c>
      <c r="E865" s="187">
        <f>SUM(E859:E864)</f>
        <v>12.57</v>
      </c>
      <c r="F865" s="187">
        <f>SUM(F859:F864)</f>
        <v>15.89</v>
      </c>
      <c r="G865" s="187">
        <f>SUM(G859:G864)</f>
        <v>80.01</v>
      </c>
      <c r="H865" s="5"/>
      <c r="I865" s="5"/>
      <c r="J865" s="5"/>
      <c r="K865" s="5"/>
    </row>
    <row r="866" spans="1:11" s="106" customFormat="1" ht="14.25" customHeight="1">
      <c r="A866" s="200"/>
      <c r="B866" s="192"/>
      <c r="C866" s="189"/>
      <c r="D866" s="220"/>
      <c r="E866" s="220"/>
      <c r="F866" s="220"/>
      <c r="G866" s="220"/>
      <c r="H866" s="6"/>
      <c r="I866" s="6"/>
      <c r="J866" s="6"/>
      <c r="K866" s="6"/>
    </row>
    <row r="867" spans="1:11" s="106" customFormat="1" ht="14.25" customHeight="1">
      <c r="A867" s="227"/>
      <c r="B867" s="188"/>
      <c r="C867" s="188"/>
      <c r="D867" s="228"/>
      <c r="E867" s="228"/>
      <c r="F867" s="228"/>
      <c r="G867" s="228"/>
      <c r="H867" s="6"/>
      <c r="I867" s="6"/>
      <c r="J867" s="6"/>
      <c r="K867" s="6"/>
    </row>
    <row r="868" spans="1:11" s="106" customFormat="1" ht="14.25" customHeight="1">
      <c r="A868" s="227"/>
      <c r="B868" s="188"/>
      <c r="C868" s="188"/>
      <c r="D868" s="228"/>
      <c r="E868" s="228"/>
      <c r="F868" s="228"/>
      <c r="G868" s="228"/>
      <c r="H868" s="6"/>
      <c r="I868" s="6"/>
      <c r="J868" s="6"/>
      <c r="K868" s="6"/>
    </row>
    <row r="869" spans="1:11" s="106" customFormat="1" ht="14.25" customHeight="1">
      <c r="A869" s="176"/>
      <c r="B869" s="177" t="s">
        <v>88</v>
      </c>
      <c r="C869" s="178"/>
      <c r="D869" s="180"/>
      <c r="E869" s="179"/>
      <c r="F869" s="179"/>
      <c r="G869" s="179"/>
      <c r="H869" s="6"/>
      <c r="I869" s="6"/>
      <c r="J869" s="6"/>
      <c r="K869" s="6"/>
    </row>
    <row r="870" spans="1:11" s="106" customFormat="1" ht="14.25" customHeight="1">
      <c r="A870" s="257" t="s">
        <v>235</v>
      </c>
      <c r="B870" s="202" t="s">
        <v>278</v>
      </c>
      <c r="C870" s="178">
        <v>60</v>
      </c>
      <c r="D870" s="477">
        <f>42.5/0.5*0.6</f>
        <v>51</v>
      </c>
      <c r="E870" s="477">
        <f>0.1/0.5*0.6</f>
        <v>0.12</v>
      </c>
      <c r="F870" s="477">
        <f>0.24/0.5*0.6</f>
        <v>0.288</v>
      </c>
      <c r="G870" s="477">
        <f>3.71/0.5*0.6</f>
        <v>4.452</v>
      </c>
      <c r="H870" s="6"/>
      <c r="I870" s="6"/>
      <c r="J870" s="6"/>
      <c r="K870" s="6"/>
    </row>
    <row r="871" spans="1:11" s="106" customFormat="1" ht="14.25" customHeight="1">
      <c r="A871" s="195" t="s">
        <v>304</v>
      </c>
      <c r="B871" s="203" t="s">
        <v>494</v>
      </c>
      <c r="C871" s="178" t="s">
        <v>252</v>
      </c>
      <c r="D871" s="182">
        <v>151.25</v>
      </c>
      <c r="E871" s="182">
        <v>10.8</v>
      </c>
      <c r="F871" s="182">
        <v>5.4</v>
      </c>
      <c r="G871" s="182">
        <v>17.4</v>
      </c>
      <c r="H871" s="6"/>
      <c r="I871" s="6"/>
      <c r="J871" s="6"/>
      <c r="K871" s="6"/>
    </row>
    <row r="872" spans="1:11" s="106" customFormat="1" ht="14.25" customHeight="1">
      <c r="A872" s="472" t="s">
        <v>506</v>
      </c>
      <c r="B872" s="181" t="s">
        <v>344</v>
      </c>
      <c r="C872" s="178" t="s">
        <v>365</v>
      </c>
      <c r="D872" s="473">
        <v>177.75</v>
      </c>
      <c r="E872" s="478">
        <v>12.3</v>
      </c>
      <c r="F872" s="478">
        <v>10.95</v>
      </c>
      <c r="G872" s="479">
        <v>7.5</v>
      </c>
      <c r="H872" s="6"/>
      <c r="I872" s="6"/>
      <c r="J872" s="6"/>
      <c r="K872" s="6"/>
    </row>
    <row r="873" spans="1:11" s="106" customFormat="1" ht="14.25" customHeight="1">
      <c r="A873" s="472" t="s">
        <v>505</v>
      </c>
      <c r="B873" s="181" t="s">
        <v>43</v>
      </c>
      <c r="C873" s="178">
        <v>150</v>
      </c>
      <c r="D873" s="182">
        <v>145.8</v>
      </c>
      <c r="E873" s="182">
        <v>3.1</v>
      </c>
      <c r="F873" s="182">
        <v>6</v>
      </c>
      <c r="G873" s="182">
        <v>19.7</v>
      </c>
      <c r="H873" s="6"/>
      <c r="I873" s="6"/>
      <c r="J873" s="6"/>
      <c r="K873" s="6"/>
    </row>
    <row r="874" spans="1:11" s="106" customFormat="1" ht="14.25" customHeight="1">
      <c r="A874" s="195" t="s">
        <v>305</v>
      </c>
      <c r="B874" s="181" t="s">
        <v>269</v>
      </c>
      <c r="C874" s="178">
        <v>200</v>
      </c>
      <c r="D874" s="182">
        <v>42.6</v>
      </c>
      <c r="E874" s="182">
        <v>0.2</v>
      </c>
      <c r="F874" s="182">
        <v>0.1</v>
      </c>
      <c r="G874" s="184">
        <v>10.2</v>
      </c>
      <c r="H874" s="6"/>
      <c r="I874" s="6"/>
      <c r="J874" s="6"/>
      <c r="K874" s="6"/>
    </row>
    <row r="875" spans="1:11" s="106" customFormat="1" ht="14.25" customHeight="1">
      <c r="A875" s="195" t="s">
        <v>178</v>
      </c>
      <c r="B875" s="183" t="s">
        <v>89</v>
      </c>
      <c r="C875" s="178">
        <v>30</v>
      </c>
      <c r="D875" s="182">
        <v>63</v>
      </c>
      <c r="E875" s="184">
        <v>1.8</v>
      </c>
      <c r="F875" s="182">
        <v>0.3</v>
      </c>
      <c r="G875" s="184">
        <v>12.9</v>
      </c>
      <c r="H875" s="6"/>
      <c r="I875" s="6"/>
      <c r="J875" s="6"/>
      <c r="K875" s="6"/>
    </row>
    <row r="876" spans="1:11" s="106" customFormat="1" ht="14.25" customHeight="1">
      <c r="A876" s="195" t="s">
        <v>178</v>
      </c>
      <c r="B876" s="195" t="s">
        <v>90</v>
      </c>
      <c r="C876" s="196">
        <v>30</v>
      </c>
      <c r="D876" s="185">
        <v>57</v>
      </c>
      <c r="E876" s="185">
        <v>1.8</v>
      </c>
      <c r="F876" s="185">
        <v>0.3</v>
      </c>
      <c r="G876" s="185">
        <v>11.4</v>
      </c>
      <c r="H876" s="6"/>
      <c r="I876" s="6"/>
      <c r="J876" s="6"/>
      <c r="K876" s="6"/>
    </row>
    <row r="877" spans="1:11" s="106" customFormat="1" ht="14.25" customHeight="1">
      <c r="A877" s="239"/>
      <c r="B877" s="186" t="s">
        <v>8</v>
      </c>
      <c r="C877" s="177"/>
      <c r="D877" s="187">
        <f>SUM(D870:D876)</f>
        <v>688.4</v>
      </c>
      <c r="E877" s="187">
        <f>SUM(E870:E876)</f>
        <v>30.12</v>
      </c>
      <c r="F877" s="187">
        <f>SUM(F870:F876)</f>
        <v>23.338</v>
      </c>
      <c r="G877" s="187">
        <f>SUM(G870:G876)</f>
        <v>83.552</v>
      </c>
      <c r="H877" s="6"/>
      <c r="I877" s="6"/>
      <c r="J877" s="6"/>
      <c r="K877" s="6"/>
    </row>
    <row r="878" spans="1:11" s="106" customFormat="1" ht="14.25" customHeight="1">
      <c r="A878" s="216"/>
      <c r="B878" s="188"/>
      <c r="C878" s="188"/>
      <c r="D878" s="229"/>
      <c r="E878" s="229"/>
      <c r="F878" s="229"/>
      <c r="G878" s="229"/>
      <c r="H878" s="6"/>
      <c r="I878" s="6"/>
      <c r="J878" s="6"/>
      <c r="K878" s="6"/>
    </row>
    <row r="879" spans="1:11" s="106" customFormat="1" ht="14.25" customHeight="1">
      <c r="A879" s="216"/>
      <c r="B879" s="188"/>
      <c r="C879" s="188"/>
      <c r="D879" s="229"/>
      <c r="E879" s="229"/>
      <c r="F879" s="229"/>
      <c r="G879" s="229"/>
      <c r="H879" s="6"/>
      <c r="I879" s="6"/>
      <c r="J879" s="6"/>
      <c r="K879" s="6"/>
    </row>
    <row r="880" spans="1:11" s="106" customFormat="1" ht="14.25" customHeight="1">
      <c r="A880" s="216"/>
      <c r="B880" s="188"/>
      <c r="C880" s="188"/>
      <c r="D880" s="229"/>
      <c r="E880" s="229"/>
      <c r="F880" s="229"/>
      <c r="G880" s="229"/>
      <c r="H880" s="6"/>
      <c r="I880" s="6"/>
      <c r="J880" s="6"/>
      <c r="K880" s="6"/>
    </row>
    <row r="881" spans="1:11" s="106" customFormat="1" ht="14.25" customHeight="1">
      <c r="A881" s="176"/>
      <c r="B881" s="177" t="s">
        <v>157</v>
      </c>
      <c r="C881" s="178"/>
      <c r="D881" s="180"/>
      <c r="E881" s="179"/>
      <c r="F881" s="179"/>
      <c r="G881" s="179"/>
      <c r="H881" s="6"/>
      <c r="I881" s="6"/>
      <c r="J881" s="6"/>
      <c r="K881" s="6"/>
    </row>
    <row r="882" spans="1:11" s="106" customFormat="1" ht="14.25" customHeight="1">
      <c r="A882" s="195" t="s">
        <v>184</v>
      </c>
      <c r="B882" s="181" t="s">
        <v>51</v>
      </c>
      <c r="C882" s="178" t="s">
        <v>216</v>
      </c>
      <c r="D882" s="182">
        <v>56.6</v>
      </c>
      <c r="E882" s="182">
        <v>4.8</v>
      </c>
      <c r="F882" s="182">
        <v>4</v>
      </c>
      <c r="G882" s="182">
        <v>0.3</v>
      </c>
      <c r="H882" s="6"/>
      <c r="I882" s="6"/>
      <c r="J882" s="6"/>
      <c r="K882" s="6"/>
    </row>
    <row r="883" spans="1:11" s="106" customFormat="1" ht="14.25" customHeight="1">
      <c r="A883" s="195" t="s">
        <v>65</v>
      </c>
      <c r="B883" s="202" t="s">
        <v>512</v>
      </c>
      <c r="C883" s="178">
        <v>200</v>
      </c>
      <c r="D883" s="182">
        <v>280.8</v>
      </c>
      <c r="E883" s="182">
        <v>10.53</v>
      </c>
      <c r="F883" s="182">
        <v>9.6</v>
      </c>
      <c r="G883" s="182">
        <v>38.13</v>
      </c>
      <c r="H883" s="6"/>
      <c r="I883" s="6"/>
      <c r="J883" s="6"/>
      <c r="K883" s="6"/>
    </row>
    <row r="884" spans="1:11" s="106" customFormat="1" ht="14.25" customHeight="1">
      <c r="A884" s="195" t="s">
        <v>184</v>
      </c>
      <c r="B884" s="181" t="s">
        <v>214</v>
      </c>
      <c r="C884" s="178" t="s">
        <v>7</v>
      </c>
      <c r="D884" s="182">
        <v>27.9</v>
      </c>
      <c r="E884" s="182">
        <v>0</v>
      </c>
      <c r="F884" s="184">
        <v>0</v>
      </c>
      <c r="G884" s="184">
        <v>6.7</v>
      </c>
      <c r="H884" s="6"/>
      <c r="I884" s="6"/>
      <c r="J884" s="6"/>
      <c r="K884" s="6"/>
    </row>
    <row r="885" spans="1:11" s="106" customFormat="1" ht="14.25" customHeight="1">
      <c r="A885" s="195" t="s">
        <v>178</v>
      </c>
      <c r="B885" s="195" t="s">
        <v>1</v>
      </c>
      <c r="C885" s="196">
        <v>30</v>
      </c>
      <c r="D885" s="182">
        <v>63</v>
      </c>
      <c r="E885" s="184">
        <v>1.8</v>
      </c>
      <c r="F885" s="182">
        <v>0.3</v>
      </c>
      <c r="G885" s="184">
        <v>12.9</v>
      </c>
      <c r="H885" s="6"/>
      <c r="I885" s="6"/>
      <c r="J885" s="6"/>
      <c r="K885" s="6"/>
    </row>
    <row r="886" spans="1:11" s="106" customFormat="1" ht="14.25" customHeight="1">
      <c r="A886" s="239"/>
      <c r="B886" s="186" t="s">
        <v>8</v>
      </c>
      <c r="C886" s="177">
        <v>490</v>
      </c>
      <c r="D886" s="187">
        <f>SUM(D882:D885)</f>
        <v>428.3</v>
      </c>
      <c r="E886" s="187">
        <f>SUM(E882:E885)</f>
        <v>17.13</v>
      </c>
      <c r="F886" s="187">
        <f>SUM(F882:F885)</f>
        <v>13.9</v>
      </c>
      <c r="G886" s="187">
        <f>SUM(G882:G885)</f>
        <v>58.03</v>
      </c>
      <c r="H886" s="6"/>
      <c r="I886" s="6"/>
      <c r="J886" s="6"/>
      <c r="K886" s="6"/>
    </row>
    <row r="887" spans="1:11" s="106" customFormat="1" ht="14.25" customHeight="1">
      <c r="A887" s="206"/>
      <c r="B887" s="192"/>
      <c r="C887" s="193"/>
      <c r="D887" s="201"/>
      <c r="E887" s="194"/>
      <c r="F887" s="194"/>
      <c r="G887" s="194"/>
      <c r="H887" s="6"/>
      <c r="I887" s="6"/>
      <c r="J887" s="6"/>
      <c r="K887" s="6"/>
    </row>
    <row r="888" spans="1:11" s="106" customFormat="1" ht="14.25" customHeight="1">
      <c r="A888" s="227"/>
      <c r="B888" s="188"/>
      <c r="C888" s="188"/>
      <c r="D888" s="228"/>
      <c r="E888" s="228"/>
      <c r="F888" s="228"/>
      <c r="G888" s="228"/>
      <c r="H888" s="6"/>
      <c r="I888" s="6"/>
      <c r="J888" s="6"/>
      <c r="K888" s="6"/>
    </row>
    <row r="889" spans="1:11" s="106" customFormat="1" ht="14.25" customHeight="1">
      <c r="A889" s="227"/>
      <c r="B889" s="188"/>
      <c r="C889" s="188"/>
      <c r="D889" s="228"/>
      <c r="E889" s="228"/>
      <c r="F889" s="228"/>
      <c r="G889" s="228"/>
      <c r="H889" s="6"/>
      <c r="I889" s="6"/>
      <c r="J889" s="6"/>
      <c r="K889" s="6"/>
    </row>
    <row r="890" spans="1:11" s="106" customFormat="1" ht="14.25" customHeight="1">
      <c r="A890" s="227"/>
      <c r="B890" s="188"/>
      <c r="C890" s="188"/>
      <c r="D890" s="228"/>
      <c r="E890" s="228"/>
      <c r="F890" s="228"/>
      <c r="G890" s="228"/>
      <c r="H890" s="6"/>
      <c r="I890" s="6"/>
      <c r="J890" s="6"/>
      <c r="K890" s="6"/>
    </row>
    <row r="891" spans="1:11" s="106" customFormat="1" ht="14.25" customHeight="1">
      <c r="A891" s="227"/>
      <c r="B891" s="188"/>
      <c r="C891" s="188"/>
      <c r="D891" s="228"/>
      <c r="E891" s="228"/>
      <c r="F891" s="228"/>
      <c r="G891" s="228"/>
      <c r="H891" s="6"/>
      <c r="I891" s="6"/>
      <c r="J891" s="6"/>
      <c r="K891" s="6"/>
    </row>
    <row r="892" spans="1:11" s="106" customFormat="1" ht="14.25" customHeight="1">
      <c r="A892" s="227"/>
      <c r="B892" s="188"/>
      <c r="C892" s="188"/>
      <c r="D892" s="228"/>
      <c r="E892" s="228"/>
      <c r="F892" s="228"/>
      <c r="G892" s="228"/>
      <c r="H892" s="6"/>
      <c r="I892" s="6"/>
      <c r="J892" s="6"/>
      <c r="K892" s="6"/>
    </row>
    <row r="893" spans="1:11" s="106" customFormat="1" ht="14.25" customHeight="1">
      <c r="A893" s="227"/>
      <c r="B893" s="188"/>
      <c r="C893" s="188"/>
      <c r="D893" s="228"/>
      <c r="E893" s="228"/>
      <c r="F893" s="228"/>
      <c r="G893" s="228"/>
      <c r="H893" s="6"/>
      <c r="I893" s="6"/>
      <c r="J893" s="6"/>
      <c r="K893" s="6"/>
    </row>
    <row r="894" spans="1:11" s="106" customFormat="1" ht="14.25" customHeight="1">
      <c r="A894" s="227"/>
      <c r="B894" s="188"/>
      <c r="C894" s="188"/>
      <c r="D894" s="228"/>
      <c r="E894" s="228"/>
      <c r="F894" s="228"/>
      <c r="G894" s="228"/>
      <c r="H894" s="6"/>
      <c r="I894" s="6"/>
      <c r="J894" s="6"/>
      <c r="K894" s="6"/>
    </row>
    <row r="895" spans="1:11" s="106" customFormat="1" ht="14.25" customHeight="1">
      <c r="A895" s="227"/>
      <c r="B895" s="188"/>
      <c r="C895" s="188"/>
      <c r="D895" s="228"/>
      <c r="E895" s="228"/>
      <c r="F895" s="228"/>
      <c r="G895" s="228"/>
      <c r="H895" s="6"/>
      <c r="I895" s="6"/>
      <c r="J895" s="6"/>
      <c r="K895" s="6"/>
    </row>
    <row r="896" spans="1:11" s="106" customFormat="1" ht="14.25" customHeight="1">
      <c r="A896" s="227"/>
      <c r="B896" s="188"/>
      <c r="C896" s="188"/>
      <c r="D896" s="228"/>
      <c r="E896" s="228"/>
      <c r="F896" s="228"/>
      <c r="G896" s="228"/>
      <c r="H896" s="6"/>
      <c r="I896" s="6"/>
      <c r="J896" s="6"/>
      <c r="K896" s="6"/>
    </row>
    <row r="897" spans="1:11" s="106" customFormat="1" ht="14.25" customHeight="1">
      <c r="A897" s="227"/>
      <c r="B897" s="188"/>
      <c r="C897" s="188"/>
      <c r="D897" s="228"/>
      <c r="E897" s="228"/>
      <c r="F897" s="228"/>
      <c r="G897" s="228"/>
      <c r="H897" s="6"/>
      <c r="I897" s="6"/>
      <c r="J897" s="6"/>
      <c r="K897" s="6"/>
    </row>
    <row r="898" spans="1:11" s="106" customFormat="1" ht="14.25" customHeight="1">
      <c r="A898" s="227"/>
      <c r="B898" s="188"/>
      <c r="C898" s="188"/>
      <c r="D898" s="228"/>
      <c r="E898" s="228"/>
      <c r="F898" s="228"/>
      <c r="G898" s="228"/>
      <c r="H898" s="6"/>
      <c r="I898" s="6"/>
      <c r="J898" s="6"/>
      <c r="K898" s="6"/>
    </row>
    <row r="899" spans="1:11" s="106" customFormat="1" ht="14.25" customHeight="1">
      <c r="A899" s="227"/>
      <c r="B899" s="188"/>
      <c r="C899" s="188"/>
      <c r="D899" s="228"/>
      <c r="E899" s="228"/>
      <c r="F899" s="228"/>
      <c r="G899" s="228"/>
      <c r="H899" s="6"/>
      <c r="I899" s="6"/>
      <c r="J899" s="6"/>
      <c r="K899" s="6"/>
    </row>
    <row r="900" spans="1:11" s="106" customFormat="1" ht="14.25" customHeight="1">
      <c r="A900" s="227"/>
      <c r="B900" s="188"/>
      <c r="C900" s="188"/>
      <c r="D900" s="228"/>
      <c r="E900" s="228"/>
      <c r="F900" s="228"/>
      <c r="G900" s="228"/>
      <c r="H900" s="6"/>
      <c r="I900" s="6"/>
      <c r="J900" s="6"/>
      <c r="K900" s="6"/>
    </row>
    <row r="901" spans="1:11" s="106" customFormat="1" ht="14.25" customHeight="1">
      <c r="A901" s="197"/>
      <c r="B901" s="197" t="s">
        <v>75</v>
      </c>
      <c r="C901" s="198"/>
      <c r="D901" s="199"/>
      <c r="E901" s="199"/>
      <c r="F901" s="199"/>
      <c r="G901" s="199"/>
      <c r="H901" s="6"/>
      <c r="I901" s="6"/>
      <c r="J901" s="6"/>
      <c r="K901" s="6"/>
    </row>
    <row r="902" spans="1:11" s="106" customFormat="1" ht="14.25" customHeight="1">
      <c r="A902" s="197"/>
      <c r="B902" s="197" t="s">
        <v>83</v>
      </c>
      <c r="C902" s="198"/>
      <c r="D902" s="199"/>
      <c r="E902" s="199"/>
      <c r="F902" s="199"/>
      <c r="G902" s="199"/>
      <c r="H902" s="6"/>
      <c r="I902" s="6"/>
      <c r="J902" s="6"/>
      <c r="K902" s="6"/>
    </row>
    <row r="903" spans="1:11" s="106" customFormat="1" ht="14.25" customHeight="1" thickBot="1">
      <c r="A903" s="197"/>
      <c r="B903" s="200" t="s">
        <v>154</v>
      </c>
      <c r="C903" s="198"/>
      <c r="D903" s="199"/>
      <c r="E903" s="199"/>
      <c r="F903" s="199"/>
      <c r="G903" s="199"/>
      <c r="H903" s="6"/>
      <c r="I903" s="6"/>
      <c r="J903" s="6"/>
      <c r="K903" s="6"/>
    </row>
    <row r="904" spans="1:11" s="106" customFormat="1" ht="14.25" customHeight="1">
      <c r="A904" s="527" t="s">
        <v>22</v>
      </c>
      <c r="B904" s="494" t="s">
        <v>23</v>
      </c>
      <c r="C904" s="496" t="s">
        <v>24</v>
      </c>
      <c r="D904" s="498" t="s">
        <v>26</v>
      </c>
      <c r="E904" s="500" t="s">
        <v>25</v>
      </c>
      <c r="F904" s="501"/>
      <c r="G904" s="502"/>
      <c r="H904" s="6"/>
      <c r="I904" s="6"/>
      <c r="J904" s="6"/>
      <c r="K904" s="6"/>
    </row>
    <row r="905" spans="1:11" s="5" customFormat="1" ht="14.25" customHeight="1" thickBot="1">
      <c r="A905" s="528"/>
      <c r="B905" s="495"/>
      <c r="C905" s="497"/>
      <c r="D905" s="499"/>
      <c r="E905" s="170" t="s">
        <v>27</v>
      </c>
      <c r="F905" s="170" t="s">
        <v>28</v>
      </c>
      <c r="G905" s="171" t="s">
        <v>29</v>
      </c>
      <c r="H905" s="6"/>
      <c r="I905" s="6"/>
      <c r="J905" s="6"/>
      <c r="K905" s="6"/>
    </row>
    <row r="906" spans="1:11" s="5" customFormat="1" ht="14.25" customHeight="1" thickBot="1">
      <c r="A906" s="236">
        <v>1</v>
      </c>
      <c r="B906" s="237">
        <v>2</v>
      </c>
      <c r="C906" s="237">
        <v>3</v>
      </c>
      <c r="D906" s="238">
        <v>4</v>
      </c>
      <c r="E906" s="237">
        <v>5</v>
      </c>
      <c r="F906" s="237">
        <v>6</v>
      </c>
      <c r="G906" s="237">
        <v>7</v>
      </c>
      <c r="H906" s="6"/>
      <c r="I906" s="6"/>
      <c r="J906" s="6"/>
      <c r="K906" s="6"/>
    </row>
    <row r="907" spans="1:7" s="6" customFormat="1" ht="14.25" customHeight="1">
      <c r="A907" s="172"/>
      <c r="B907" s="173" t="s">
        <v>84</v>
      </c>
      <c r="C907" s="174"/>
      <c r="D907" s="175"/>
      <c r="E907" s="175"/>
      <c r="F907" s="175"/>
      <c r="G907" s="175"/>
    </row>
    <row r="908" spans="1:7" s="6" customFormat="1" ht="14.25" customHeight="1">
      <c r="A908" s="176"/>
      <c r="B908" s="177" t="s">
        <v>10</v>
      </c>
      <c r="C908" s="178"/>
      <c r="D908" s="180"/>
      <c r="E908" s="179"/>
      <c r="F908" s="179"/>
      <c r="G908" s="179"/>
    </row>
    <row r="909" spans="1:7" s="6" customFormat="1" ht="14.25" customHeight="1">
      <c r="A909" s="195" t="s">
        <v>178</v>
      </c>
      <c r="B909" s="181" t="s">
        <v>159</v>
      </c>
      <c r="C909" s="178">
        <v>30</v>
      </c>
      <c r="D909" s="182">
        <v>96.76</v>
      </c>
      <c r="E909" s="182">
        <v>0.96</v>
      </c>
      <c r="F909" s="182">
        <v>0</v>
      </c>
      <c r="G909" s="182">
        <v>19.53</v>
      </c>
    </row>
    <row r="910" spans="1:7" s="6" customFormat="1" ht="14.25" customHeight="1">
      <c r="A910" s="257" t="s">
        <v>162</v>
      </c>
      <c r="B910" s="181" t="s">
        <v>238</v>
      </c>
      <c r="C910" s="178">
        <v>150</v>
      </c>
      <c r="D910" s="182">
        <v>320</v>
      </c>
      <c r="E910" s="182">
        <v>15.8</v>
      </c>
      <c r="F910" s="182">
        <v>21.8</v>
      </c>
      <c r="G910" s="182">
        <v>12.22</v>
      </c>
    </row>
    <row r="911" spans="1:7" s="6" customFormat="1" ht="14.25" customHeight="1">
      <c r="A911" s="257" t="s">
        <v>178</v>
      </c>
      <c r="B911" s="181" t="s">
        <v>402</v>
      </c>
      <c r="C911" s="178">
        <v>30</v>
      </c>
      <c r="D911" s="182">
        <v>47.4</v>
      </c>
      <c r="E911" s="182">
        <v>0.7</v>
      </c>
      <c r="F911" s="182">
        <v>4.5</v>
      </c>
      <c r="G911" s="182">
        <v>0.9</v>
      </c>
    </row>
    <row r="912" spans="1:7" s="6" customFormat="1" ht="14.25" customHeight="1">
      <c r="A912" s="195" t="s">
        <v>163</v>
      </c>
      <c r="B912" s="181" t="s">
        <v>164</v>
      </c>
      <c r="C912" s="178">
        <v>200</v>
      </c>
      <c r="D912" s="182">
        <v>88.2</v>
      </c>
      <c r="E912" s="182">
        <v>0.68</v>
      </c>
      <c r="F912" s="184">
        <v>0.3</v>
      </c>
      <c r="G912" s="184">
        <v>20.7</v>
      </c>
    </row>
    <row r="913" spans="1:7" s="6" customFormat="1" ht="14.25" customHeight="1">
      <c r="A913" s="195" t="s">
        <v>178</v>
      </c>
      <c r="B913" s="195" t="s">
        <v>1</v>
      </c>
      <c r="C913" s="196">
        <v>30</v>
      </c>
      <c r="D913" s="182">
        <v>63</v>
      </c>
      <c r="E913" s="184">
        <v>1.8</v>
      </c>
      <c r="F913" s="182">
        <v>0.3</v>
      </c>
      <c r="G913" s="184">
        <v>12.9</v>
      </c>
    </row>
    <row r="914" spans="1:7" s="6" customFormat="1" ht="14.25" customHeight="1">
      <c r="A914" s="239"/>
      <c r="B914" s="186" t="s">
        <v>8</v>
      </c>
      <c r="C914" s="177">
        <f>SUM(C909:C913)</f>
        <v>440</v>
      </c>
      <c r="D914" s="187">
        <f>SUM(D909:D913)</f>
        <v>615.36</v>
      </c>
      <c r="E914" s="187">
        <f>SUM(E909:E913)</f>
        <v>19.94</v>
      </c>
      <c r="F914" s="187">
        <f>SUM(F909:F913)</f>
        <v>26.900000000000002</v>
      </c>
      <c r="G914" s="187">
        <f>SUM(G909:G913)</f>
        <v>66.25</v>
      </c>
    </row>
    <row r="915" spans="1:7" s="6" customFormat="1" ht="14.25" customHeight="1">
      <c r="A915" s="261"/>
      <c r="B915" s="188"/>
      <c r="C915" s="189"/>
      <c r="D915" s="191"/>
      <c r="E915" s="190"/>
      <c r="F915" s="190"/>
      <c r="G915" s="190"/>
    </row>
    <row r="916" spans="1:7" s="6" customFormat="1" ht="14.25" customHeight="1">
      <c r="A916" s="206"/>
      <c r="B916" s="192"/>
      <c r="C916" s="193"/>
      <c r="D916" s="201"/>
      <c r="E916" s="201"/>
      <c r="F916" s="201"/>
      <c r="G916" s="201"/>
    </row>
    <row r="917" spans="1:7" s="6" customFormat="1" ht="14.25" customHeight="1">
      <c r="A917" s="197"/>
      <c r="B917" s="197"/>
      <c r="C917" s="198"/>
      <c r="D917" s="199"/>
      <c r="E917" s="199"/>
      <c r="F917" s="199"/>
      <c r="G917" s="199"/>
    </row>
    <row r="918" spans="1:7" s="6" customFormat="1" ht="14.25" customHeight="1">
      <c r="A918" s="176"/>
      <c r="B918" s="177" t="s">
        <v>88</v>
      </c>
      <c r="C918" s="178"/>
      <c r="D918" s="180"/>
      <c r="E918" s="179"/>
      <c r="F918" s="179"/>
      <c r="G918" s="179"/>
    </row>
    <row r="919" spans="1:7" s="6" customFormat="1" ht="14.25" customHeight="1">
      <c r="A919" s="195" t="s">
        <v>178</v>
      </c>
      <c r="B919" s="181" t="s">
        <v>342</v>
      </c>
      <c r="C919" s="178">
        <v>100</v>
      </c>
      <c r="D919" s="464">
        <v>47</v>
      </c>
      <c r="E919" s="465">
        <v>0.4</v>
      </c>
      <c r="F919" s="465">
        <v>0.4</v>
      </c>
      <c r="G919" s="466">
        <v>9.8</v>
      </c>
    </row>
    <row r="920" spans="1:7" s="6" customFormat="1" ht="14.25" customHeight="1">
      <c r="A920" s="257" t="s">
        <v>371</v>
      </c>
      <c r="B920" s="267" t="s">
        <v>115</v>
      </c>
      <c r="C920" s="178">
        <v>60</v>
      </c>
      <c r="D920" s="182">
        <v>71.4</v>
      </c>
      <c r="E920" s="182">
        <v>1.3</v>
      </c>
      <c r="F920" s="182">
        <v>4.2</v>
      </c>
      <c r="G920" s="182">
        <v>6.8</v>
      </c>
    </row>
    <row r="921" spans="1:7" s="6" customFormat="1" ht="14.25" customHeight="1">
      <c r="A921" s="257" t="s">
        <v>322</v>
      </c>
      <c r="B921" s="181" t="s">
        <v>307</v>
      </c>
      <c r="C921" s="178">
        <v>213</v>
      </c>
      <c r="D921" s="182">
        <v>148.25</v>
      </c>
      <c r="E921" s="182">
        <v>2.37</v>
      </c>
      <c r="F921" s="182">
        <v>2.625</v>
      </c>
      <c r="G921" s="182">
        <v>16.5</v>
      </c>
    </row>
    <row r="922" spans="1:7" s="6" customFormat="1" ht="14.25" customHeight="1">
      <c r="A922" s="195"/>
      <c r="B922" s="183" t="s">
        <v>260</v>
      </c>
      <c r="C922" s="178"/>
      <c r="D922" s="182"/>
      <c r="E922" s="182"/>
      <c r="F922" s="182"/>
      <c r="G922" s="184"/>
    </row>
    <row r="923" spans="1:7" s="6" customFormat="1" ht="14.25" customHeight="1">
      <c r="A923" s="257" t="s">
        <v>489</v>
      </c>
      <c r="B923" s="181" t="s">
        <v>231</v>
      </c>
      <c r="C923" s="178">
        <v>90</v>
      </c>
      <c r="D923" s="182">
        <v>148.5</v>
      </c>
      <c r="E923" s="182">
        <v>15.8</v>
      </c>
      <c r="F923" s="182">
        <v>6.1</v>
      </c>
      <c r="G923" s="182">
        <v>7.7</v>
      </c>
    </row>
    <row r="924" spans="1:7" s="6" customFormat="1" ht="14.25" customHeight="1">
      <c r="A924" s="475" t="s">
        <v>508</v>
      </c>
      <c r="B924" s="183" t="s">
        <v>2</v>
      </c>
      <c r="C924" s="178">
        <v>150</v>
      </c>
      <c r="D924" s="182">
        <v>150</v>
      </c>
      <c r="E924" s="182">
        <v>2.9</v>
      </c>
      <c r="F924" s="182">
        <v>5.6</v>
      </c>
      <c r="G924" s="182">
        <v>20</v>
      </c>
    </row>
    <row r="925" spans="1:7" s="6" customFormat="1" ht="14.25" customHeight="1">
      <c r="A925" s="417" t="s">
        <v>305</v>
      </c>
      <c r="B925" s="417" t="s">
        <v>373</v>
      </c>
      <c r="C925" s="196">
        <v>200</v>
      </c>
      <c r="D925" s="418">
        <v>42.6</v>
      </c>
      <c r="E925" s="418">
        <v>0.2</v>
      </c>
      <c r="F925" s="418">
        <v>0.1</v>
      </c>
      <c r="G925" s="418">
        <v>10.2</v>
      </c>
    </row>
    <row r="926" spans="1:7" s="6" customFormat="1" ht="14.25" customHeight="1">
      <c r="A926" s="195" t="s">
        <v>178</v>
      </c>
      <c r="B926" s="183" t="s">
        <v>89</v>
      </c>
      <c r="C926" s="178">
        <v>30</v>
      </c>
      <c r="D926" s="182">
        <v>63</v>
      </c>
      <c r="E926" s="184">
        <v>1.8</v>
      </c>
      <c r="F926" s="182">
        <v>0.3</v>
      </c>
      <c r="G926" s="184">
        <v>12.9</v>
      </c>
    </row>
    <row r="927" spans="1:7" s="6" customFormat="1" ht="14.25" customHeight="1">
      <c r="A927" s="195" t="s">
        <v>178</v>
      </c>
      <c r="B927" s="195" t="s">
        <v>90</v>
      </c>
      <c r="C927" s="196">
        <v>30</v>
      </c>
      <c r="D927" s="185">
        <v>57</v>
      </c>
      <c r="E927" s="185">
        <v>1.8</v>
      </c>
      <c r="F927" s="185">
        <v>0.3</v>
      </c>
      <c r="G927" s="185">
        <v>11.4</v>
      </c>
    </row>
    <row r="928" spans="1:7" s="6" customFormat="1" ht="14.25" customHeight="1">
      <c r="A928" s="239"/>
      <c r="B928" s="186" t="s">
        <v>8</v>
      </c>
      <c r="C928" s="177"/>
      <c r="D928" s="187">
        <f>SUM(D919:D927)</f>
        <v>727.75</v>
      </c>
      <c r="E928" s="187">
        <f>SUM(E919:E927)</f>
        <v>26.57</v>
      </c>
      <c r="F928" s="187">
        <f>SUM(F919:F927)</f>
        <v>19.625</v>
      </c>
      <c r="G928" s="187">
        <f>SUM(G919:G927)</f>
        <v>95.30000000000001</v>
      </c>
    </row>
    <row r="929" spans="1:7" s="6" customFormat="1" ht="14.25" customHeight="1">
      <c r="A929" s="206"/>
      <c r="B929" s="192"/>
      <c r="C929" s="193"/>
      <c r="D929" s="194"/>
      <c r="E929" s="194"/>
      <c r="F929" s="194"/>
      <c r="G929" s="194"/>
    </row>
    <row r="930" spans="1:7" s="6" customFormat="1" ht="14.25" customHeight="1">
      <c r="A930" s="206"/>
      <c r="B930" s="192"/>
      <c r="C930" s="193"/>
      <c r="D930" s="194"/>
      <c r="E930" s="194"/>
      <c r="F930" s="194"/>
      <c r="G930" s="194"/>
    </row>
    <row r="931" spans="1:7" s="6" customFormat="1" ht="14.25" customHeight="1">
      <c r="A931" s="206"/>
      <c r="B931" s="192"/>
      <c r="C931" s="193"/>
      <c r="D931" s="194"/>
      <c r="E931" s="194"/>
      <c r="F931" s="194"/>
      <c r="G931" s="194"/>
    </row>
    <row r="932" spans="1:7" s="6" customFormat="1" ht="14.25" customHeight="1">
      <c r="A932" s="176"/>
      <c r="B932" s="177" t="s">
        <v>157</v>
      </c>
      <c r="C932" s="178"/>
      <c r="D932" s="180"/>
      <c r="E932" s="179"/>
      <c r="F932" s="179"/>
      <c r="G932" s="179"/>
    </row>
    <row r="933" spans="1:7" s="6" customFormat="1" ht="14.25" customHeight="1">
      <c r="A933" s="195" t="s">
        <v>225</v>
      </c>
      <c r="B933" s="181" t="s">
        <v>158</v>
      </c>
      <c r="C933" s="178">
        <v>100</v>
      </c>
      <c r="D933" s="182">
        <v>47</v>
      </c>
      <c r="E933" s="182">
        <v>0.8</v>
      </c>
      <c r="F933" s="182">
        <v>0.4</v>
      </c>
      <c r="G933" s="182">
        <v>8.1</v>
      </c>
    </row>
    <row r="934" spans="1:7" s="6" customFormat="1" ht="14.25" customHeight="1">
      <c r="A934" s="195" t="s">
        <v>413</v>
      </c>
      <c r="B934" s="181" t="s">
        <v>467</v>
      </c>
      <c r="C934" s="178">
        <v>30</v>
      </c>
      <c r="D934" s="476">
        <v>3.6</v>
      </c>
      <c r="E934" s="467">
        <v>0</v>
      </c>
      <c r="F934" s="467">
        <v>0</v>
      </c>
      <c r="G934" s="468">
        <v>1.2</v>
      </c>
    </row>
    <row r="935" spans="1:7" s="6" customFormat="1" ht="14.25" customHeight="1">
      <c r="A935" s="195" t="s">
        <v>227</v>
      </c>
      <c r="B935" s="181" t="s">
        <v>226</v>
      </c>
      <c r="C935" s="178" t="s">
        <v>397</v>
      </c>
      <c r="D935" s="182">
        <v>314.6</v>
      </c>
      <c r="E935" s="182">
        <v>27.3</v>
      </c>
      <c r="F935" s="182">
        <v>8.1</v>
      </c>
      <c r="G935" s="182">
        <v>33.2</v>
      </c>
    </row>
    <row r="936" spans="1:7" s="6" customFormat="1" ht="14.25" customHeight="1">
      <c r="A936" s="195" t="s">
        <v>184</v>
      </c>
      <c r="B936" s="181" t="s">
        <v>319</v>
      </c>
      <c r="C936" s="178">
        <v>200</v>
      </c>
      <c r="D936" s="182">
        <v>26.8</v>
      </c>
      <c r="E936" s="182">
        <v>0.2</v>
      </c>
      <c r="F936" s="182">
        <v>0</v>
      </c>
      <c r="G936" s="182">
        <v>6.5</v>
      </c>
    </row>
    <row r="937" spans="1:7" s="6" customFormat="1" ht="14.25" customHeight="1">
      <c r="A937" s="195" t="s">
        <v>178</v>
      </c>
      <c r="B937" s="195" t="s">
        <v>1</v>
      </c>
      <c r="C937" s="196">
        <v>30</v>
      </c>
      <c r="D937" s="182">
        <v>63</v>
      </c>
      <c r="E937" s="184">
        <v>1.8</v>
      </c>
      <c r="F937" s="182">
        <v>0.3</v>
      </c>
      <c r="G937" s="184">
        <v>12.9</v>
      </c>
    </row>
    <row r="938" spans="1:7" s="6" customFormat="1" ht="14.25" customHeight="1">
      <c r="A938" s="195"/>
      <c r="B938" s="186" t="s">
        <v>8</v>
      </c>
      <c r="C938" s="177">
        <v>630</v>
      </c>
      <c r="D938" s="187">
        <f>SUM(D933:D937)</f>
        <v>455.00000000000006</v>
      </c>
      <c r="E938" s="187">
        <f>SUM(E933:E937)</f>
        <v>30.1</v>
      </c>
      <c r="F938" s="187">
        <f>SUM(F933:F937)</f>
        <v>8.8</v>
      </c>
      <c r="G938" s="187">
        <f>SUM(G933:G937)</f>
        <v>61.9</v>
      </c>
    </row>
    <row r="939" spans="1:7" s="6" customFormat="1" ht="14.25" customHeight="1">
      <c r="A939" s="206"/>
      <c r="B939" s="192"/>
      <c r="C939" s="193"/>
      <c r="D939" s="201"/>
      <c r="E939" s="194"/>
      <c r="F939" s="194"/>
      <c r="G939" s="194"/>
    </row>
    <row r="940" spans="1:7" s="6" customFormat="1" ht="14.25" customHeight="1">
      <c r="A940" s="261"/>
      <c r="B940" s="188"/>
      <c r="C940" s="189"/>
      <c r="D940" s="191"/>
      <c r="E940" s="190"/>
      <c r="F940" s="190"/>
      <c r="G940" s="190"/>
    </row>
    <row r="941" spans="1:7" s="6" customFormat="1" ht="14.25" customHeight="1">
      <c r="A941" s="206"/>
      <c r="B941" s="192"/>
      <c r="C941" s="193"/>
      <c r="D941" s="201"/>
      <c r="E941" s="201"/>
      <c r="F941" s="201"/>
      <c r="G941" s="201"/>
    </row>
    <row r="942" spans="1:7" s="6" customFormat="1" ht="14.25" customHeight="1">
      <c r="A942" s="197"/>
      <c r="B942" s="197"/>
      <c r="C942" s="198"/>
      <c r="D942" s="199"/>
      <c r="E942" s="199"/>
      <c r="F942" s="199"/>
      <c r="G942" s="199"/>
    </row>
    <row r="943" spans="1:7" s="6" customFormat="1" ht="14.25" customHeight="1">
      <c r="A943" s="197"/>
      <c r="B943" s="197"/>
      <c r="C943" s="198"/>
      <c r="D943" s="199"/>
      <c r="E943" s="199"/>
      <c r="F943" s="199"/>
      <c r="G943" s="199"/>
    </row>
    <row r="944" spans="1:7" s="6" customFormat="1" ht="14.25" customHeight="1">
      <c r="A944" s="197"/>
      <c r="B944" s="197"/>
      <c r="C944" s="198"/>
      <c r="D944" s="199"/>
      <c r="E944" s="199"/>
      <c r="F944" s="199"/>
      <c r="G944" s="199"/>
    </row>
    <row r="945" spans="1:7" s="6" customFormat="1" ht="14.25" customHeight="1">
      <c r="A945" s="197"/>
      <c r="B945" s="197"/>
      <c r="C945" s="198"/>
      <c r="D945" s="199"/>
      <c r="E945" s="199"/>
      <c r="F945" s="199"/>
      <c r="G945" s="199"/>
    </row>
    <row r="946" spans="1:7" s="6" customFormat="1" ht="14.25" customHeight="1">
      <c r="A946" s="197"/>
      <c r="B946" s="197"/>
      <c r="C946" s="198"/>
      <c r="D946" s="199"/>
      <c r="E946" s="199"/>
      <c r="F946" s="199"/>
      <c r="G946" s="199"/>
    </row>
    <row r="947" spans="1:7" s="6" customFormat="1" ht="14.25" customHeight="1">
      <c r="A947" s="197"/>
      <c r="B947" s="197"/>
      <c r="C947" s="198"/>
      <c r="D947" s="199"/>
      <c r="E947" s="199"/>
      <c r="F947" s="199"/>
      <c r="G947" s="199"/>
    </row>
    <row r="948" spans="1:7" s="6" customFormat="1" ht="14.25" customHeight="1">
      <c r="A948" s="197"/>
      <c r="B948" s="197"/>
      <c r="C948" s="198"/>
      <c r="D948" s="199"/>
      <c r="E948" s="199"/>
      <c r="F948" s="199"/>
      <c r="G948" s="199"/>
    </row>
    <row r="949" spans="1:7" s="6" customFormat="1" ht="14.25" customHeight="1">
      <c r="A949" s="197"/>
      <c r="B949" s="197"/>
      <c r="C949" s="198"/>
      <c r="D949" s="199"/>
      <c r="E949" s="199"/>
      <c r="F949" s="199"/>
      <c r="G949" s="199"/>
    </row>
    <row r="950" spans="1:7" s="6" customFormat="1" ht="14.25" customHeight="1">
      <c r="A950" s="197"/>
      <c r="B950" s="197"/>
      <c r="C950" s="198"/>
      <c r="D950" s="199"/>
      <c r="E950" s="199"/>
      <c r="F950" s="199"/>
      <c r="G950" s="199"/>
    </row>
    <row r="951" spans="1:7" s="6" customFormat="1" ht="14.25" customHeight="1">
      <c r="A951" s="197"/>
      <c r="B951" s="197"/>
      <c r="C951" s="198"/>
      <c r="D951" s="199"/>
      <c r="E951" s="199"/>
      <c r="F951" s="199"/>
      <c r="G951" s="199"/>
    </row>
    <row r="952" spans="1:7" s="6" customFormat="1" ht="14.25" customHeight="1">
      <c r="A952" s="197"/>
      <c r="B952" s="197"/>
      <c r="C952" s="198"/>
      <c r="D952" s="199"/>
      <c r="E952" s="199"/>
      <c r="F952" s="199"/>
      <c r="G952" s="199"/>
    </row>
    <row r="953" spans="1:7" s="6" customFormat="1" ht="14.25" customHeight="1">
      <c r="A953" s="197"/>
      <c r="B953" s="197" t="s">
        <v>75</v>
      </c>
      <c r="C953" s="198"/>
      <c r="D953" s="199"/>
      <c r="E953" s="199"/>
      <c r="F953" s="199"/>
      <c r="G953" s="199"/>
    </row>
    <row r="954" spans="1:7" s="6" customFormat="1" ht="14.25" customHeight="1">
      <c r="A954" s="197"/>
      <c r="B954" s="197" t="s">
        <v>85</v>
      </c>
      <c r="C954" s="198"/>
      <c r="D954" s="220"/>
      <c r="E954" s="220"/>
      <c r="F954" s="220"/>
      <c r="G954" s="220"/>
    </row>
    <row r="955" spans="1:7" s="6" customFormat="1" ht="14.25" customHeight="1" thickBot="1">
      <c r="A955" s="197"/>
      <c r="B955" s="200" t="s">
        <v>154</v>
      </c>
      <c r="C955" s="198"/>
      <c r="D955" s="199"/>
      <c r="E955" s="199"/>
      <c r="F955" s="199"/>
      <c r="G955" s="199"/>
    </row>
    <row r="956" spans="1:7" s="6" customFormat="1" ht="14.25" customHeight="1">
      <c r="A956" s="218" t="s">
        <v>22</v>
      </c>
      <c r="B956" s="164" t="s">
        <v>23</v>
      </c>
      <c r="C956" s="163" t="s">
        <v>24</v>
      </c>
      <c r="D956" s="507" t="s">
        <v>26</v>
      </c>
      <c r="E956" s="500" t="s">
        <v>25</v>
      </c>
      <c r="F956" s="501"/>
      <c r="G956" s="502"/>
    </row>
    <row r="957" spans="1:7" s="6" customFormat="1" ht="14.25" customHeight="1" thickBot="1">
      <c r="A957" s="219"/>
      <c r="B957" s="169"/>
      <c r="C957" s="168"/>
      <c r="D957" s="508"/>
      <c r="E957" s="170" t="s">
        <v>27</v>
      </c>
      <c r="F957" s="170" t="s">
        <v>28</v>
      </c>
      <c r="G957" s="171" t="s">
        <v>29</v>
      </c>
    </row>
    <row r="958" spans="1:7" s="6" customFormat="1" ht="14.25" customHeight="1" thickBot="1">
      <c r="A958" s="236">
        <v>1</v>
      </c>
      <c r="B958" s="237">
        <v>2</v>
      </c>
      <c r="C958" s="237">
        <v>3</v>
      </c>
      <c r="D958" s="238">
        <v>4</v>
      </c>
      <c r="E958" s="237">
        <v>5</v>
      </c>
      <c r="F958" s="237">
        <v>6</v>
      </c>
      <c r="G958" s="237">
        <v>7</v>
      </c>
    </row>
    <row r="959" spans="1:7" s="6" customFormat="1" ht="14.25" customHeight="1">
      <c r="A959" s="172"/>
      <c r="B959" s="173" t="s">
        <v>86</v>
      </c>
      <c r="C959" s="174"/>
      <c r="D959" s="175"/>
      <c r="E959" s="175"/>
      <c r="F959" s="175"/>
      <c r="G959" s="175"/>
    </row>
    <row r="960" spans="1:7" s="6" customFormat="1" ht="14.25" customHeight="1">
      <c r="A960" s="176"/>
      <c r="B960" s="177" t="s">
        <v>10</v>
      </c>
      <c r="C960" s="178"/>
      <c r="D960" s="180"/>
      <c r="E960" s="179"/>
      <c r="F960" s="179"/>
      <c r="G960" s="179"/>
    </row>
    <row r="961" spans="1:7" s="6" customFormat="1" ht="14.25" customHeight="1">
      <c r="A961" s="195" t="s">
        <v>198</v>
      </c>
      <c r="B961" s="181" t="s">
        <v>179</v>
      </c>
      <c r="C961" s="178">
        <v>100</v>
      </c>
      <c r="D961" s="467">
        <v>38</v>
      </c>
      <c r="E961" s="467">
        <v>0.8</v>
      </c>
      <c r="F961" s="467">
        <v>0.2</v>
      </c>
      <c r="G961" s="468">
        <v>7.5</v>
      </c>
    </row>
    <row r="962" spans="1:7" s="6" customFormat="1" ht="14.25" customHeight="1">
      <c r="A962" s="257" t="s">
        <v>413</v>
      </c>
      <c r="B962" s="181" t="s">
        <v>480</v>
      </c>
      <c r="C962" s="178">
        <v>60</v>
      </c>
      <c r="D962" s="182">
        <v>13.8</v>
      </c>
      <c r="E962" s="182">
        <v>0.7</v>
      </c>
      <c r="F962" s="182">
        <v>0.1</v>
      </c>
      <c r="G962" s="182">
        <v>2.3</v>
      </c>
    </row>
    <row r="963" spans="1:7" s="6" customFormat="1" ht="14.25" customHeight="1">
      <c r="A963" s="257" t="s">
        <v>405</v>
      </c>
      <c r="B963" s="181" t="s">
        <v>87</v>
      </c>
      <c r="C963" s="178">
        <v>230</v>
      </c>
      <c r="D963" s="182">
        <v>496.8</v>
      </c>
      <c r="E963" s="182">
        <v>15.35</v>
      </c>
      <c r="F963" s="182">
        <v>15.77</v>
      </c>
      <c r="G963" s="182">
        <v>22.61</v>
      </c>
    </row>
    <row r="964" spans="1:7" s="6" customFormat="1" ht="14.25" customHeight="1">
      <c r="A964" s="195" t="s">
        <v>242</v>
      </c>
      <c r="B964" s="181" t="s">
        <v>165</v>
      </c>
      <c r="C964" s="178">
        <v>200</v>
      </c>
      <c r="D964" s="182">
        <v>52.9</v>
      </c>
      <c r="E964" s="182">
        <v>0.2</v>
      </c>
      <c r="F964" s="182">
        <v>0</v>
      </c>
      <c r="G964" s="182">
        <v>13</v>
      </c>
    </row>
    <row r="965" spans="1:7" s="6" customFormat="1" ht="14.25" customHeight="1">
      <c r="A965" s="195" t="s">
        <v>178</v>
      </c>
      <c r="B965" s="195" t="s">
        <v>1</v>
      </c>
      <c r="C965" s="196">
        <v>30</v>
      </c>
      <c r="D965" s="182">
        <v>63</v>
      </c>
      <c r="E965" s="184">
        <v>1.8</v>
      </c>
      <c r="F965" s="182">
        <v>0.3</v>
      </c>
      <c r="G965" s="184">
        <v>12.9</v>
      </c>
    </row>
    <row r="966" spans="1:7" s="6" customFormat="1" ht="14.25" customHeight="1">
      <c r="A966" s="239"/>
      <c r="B966" s="186" t="s">
        <v>8</v>
      </c>
      <c r="C966" s="177">
        <f>SUM(C961:C965)</f>
        <v>620</v>
      </c>
      <c r="D966" s="187">
        <f>SUM(D961:D965)</f>
        <v>664.5</v>
      </c>
      <c r="E966" s="187">
        <f>SUM(E961:E965)</f>
        <v>18.85</v>
      </c>
      <c r="F966" s="187">
        <f>SUM(F961:F965)</f>
        <v>16.37</v>
      </c>
      <c r="G966" s="187">
        <f>SUM(G961:G965)</f>
        <v>58.309999999999995</v>
      </c>
    </row>
    <row r="967" spans="1:7" s="6" customFormat="1" ht="14.25" customHeight="1">
      <c r="A967" s="216"/>
      <c r="B967" s="188"/>
      <c r="C967" s="189"/>
      <c r="D967" s="191"/>
      <c r="E967" s="191"/>
      <c r="F967" s="191"/>
      <c r="G967" s="191"/>
    </row>
    <row r="968" spans="1:7" s="6" customFormat="1" ht="14.25" customHeight="1">
      <c r="A968" s="216"/>
      <c r="B968" s="200"/>
      <c r="C968" s="200"/>
      <c r="D968" s="191"/>
      <c r="E968" s="191"/>
      <c r="F968" s="191"/>
      <c r="G968" s="191"/>
    </row>
    <row r="969" spans="1:7" s="6" customFormat="1" ht="14.25" customHeight="1">
      <c r="A969" s="197"/>
      <c r="B969" s="197"/>
      <c r="C969" s="198"/>
      <c r="D969" s="199"/>
      <c r="E969" s="199"/>
      <c r="F969" s="199"/>
      <c r="G969" s="199"/>
    </row>
    <row r="970" spans="1:7" s="6" customFormat="1" ht="14.25" customHeight="1">
      <c r="A970" s="176"/>
      <c r="B970" s="177" t="s">
        <v>88</v>
      </c>
      <c r="C970" s="178"/>
      <c r="D970" s="180"/>
      <c r="E970" s="179"/>
      <c r="F970" s="179"/>
      <c r="G970" s="179"/>
    </row>
    <row r="971" spans="1:7" s="6" customFormat="1" ht="14.25" customHeight="1">
      <c r="A971" s="195" t="s">
        <v>198</v>
      </c>
      <c r="B971" s="181" t="s">
        <v>308</v>
      </c>
      <c r="C971" s="178">
        <v>100</v>
      </c>
      <c r="D971" s="182">
        <v>47</v>
      </c>
      <c r="E971" s="185">
        <v>0.8</v>
      </c>
      <c r="F971" s="182">
        <v>0.4</v>
      </c>
      <c r="G971" s="185">
        <v>8.1</v>
      </c>
    </row>
    <row r="972" spans="1:7" s="6" customFormat="1" ht="14.25" customHeight="1">
      <c r="A972" s="257" t="s">
        <v>507</v>
      </c>
      <c r="B972" s="417" t="s">
        <v>499</v>
      </c>
      <c r="C972" s="196">
        <v>60</v>
      </c>
      <c r="D972" s="464">
        <v>46</v>
      </c>
      <c r="E972" s="464">
        <v>0</v>
      </c>
      <c r="F972" s="464">
        <v>0</v>
      </c>
      <c r="G972" s="469">
        <v>13</v>
      </c>
    </row>
    <row r="973" spans="1:7" s="6" customFormat="1" ht="14.25" customHeight="1">
      <c r="A973" s="257" t="s">
        <v>502</v>
      </c>
      <c r="B973" s="181" t="s">
        <v>496</v>
      </c>
      <c r="C973" s="178" t="s">
        <v>497</v>
      </c>
      <c r="D973" s="182">
        <v>144.25</v>
      </c>
      <c r="E973" s="184">
        <v>3.5</v>
      </c>
      <c r="F973" s="182">
        <v>4.5</v>
      </c>
      <c r="G973" s="184">
        <v>18.75</v>
      </c>
    </row>
    <row r="974" spans="1:7" s="6" customFormat="1" ht="14.25" customHeight="1">
      <c r="A974" s="195"/>
      <c r="B974" s="183" t="s">
        <v>260</v>
      </c>
      <c r="C974" s="178"/>
      <c r="D974" s="182"/>
      <c r="E974" s="182"/>
      <c r="F974" s="182"/>
      <c r="G974" s="184"/>
    </row>
    <row r="975" spans="1:7" s="6" customFormat="1" ht="14.25" customHeight="1">
      <c r="A975" s="195" t="s">
        <v>97</v>
      </c>
      <c r="B975" s="183" t="s">
        <v>96</v>
      </c>
      <c r="C975" s="178">
        <v>180</v>
      </c>
      <c r="D975" s="182">
        <v>242.4</v>
      </c>
      <c r="E975" s="182">
        <v>6.36</v>
      </c>
      <c r="F975" s="182">
        <v>6.6</v>
      </c>
      <c r="G975" s="182">
        <v>39.24</v>
      </c>
    </row>
    <row r="976" spans="1:7" s="6" customFormat="1" ht="14.25" customHeight="1">
      <c r="A976" s="257" t="s">
        <v>430</v>
      </c>
      <c r="B976" s="183" t="s">
        <v>167</v>
      </c>
      <c r="C976" s="178">
        <v>100</v>
      </c>
      <c r="D976" s="182">
        <v>152.2</v>
      </c>
      <c r="E976" s="182">
        <v>4.18</v>
      </c>
      <c r="F976" s="182">
        <v>4.95</v>
      </c>
      <c r="G976" s="182">
        <v>23.66</v>
      </c>
    </row>
    <row r="977" spans="1:7" s="6" customFormat="1" ht="14.25" customHeight="1">
      <c r="A977" s="474"/>
      <c r="B977" s="181" t="s">
        <v>498</v>
      </c>
      <c r="C977" s="178">
        <v>200</v>
      </c>
      <c r="D977" s="182">
        <v>114.6</v>
      </c>
      <c r="E977" s="184">
        <v>0.1</v>
      </c>
      <c r="F977" s="184">
        <v>0.1</v>
      </c>
      <c r="G977" s="184">
        <v>27.9</v>
      </c>
    </row>
    <row r="978" spans="1:7" s="6" customFormat="1" ht="14.25" customHeight="1">
      <c r="A978" s="195" t="s">
        <v>178</v>
      </c>
      <c r="B978" s="183" t="s">
        <v>89</v>
      </c>
      <c r="C978" s="178">
        <v>30</v>
      </c>
      <c r="D978" s="182">
        <v>63</v>
      </c>
      <c r="E978" s="184">
        <v>1.8</v>
      </c>
      <c r="F978" s="182">
        <v>0.3</v>
      </c>
      <c r="G978" s="184">
        <v>12.9</v>
      </c>
    </row>
    <row r="979" spans="1:11" s="6" customFormat="1" ht="14.25" customHeight="1">
      <c r="A979" s="195" t="s">
        <v>178</v>
      </c>
      <c r="B979" s="195" t="s">
        <v>90</v>
      </c>
      <c r="C979" s="196">
        <v>30</v>
      </c>
      <c r="D979" s="185">
        <v>57</v>
      </c>
      <c r="E979" s="185">
        <v>1.8</v>
      </c>
      <c r="F979" s="185">
        <v>0.3</v>
      </c>
      <c r="G979" s="185">
        <v>11.4</v>
      </c>
      <c r="H979" s="4"/>
      <c r="I979" s="4"/>
      <c r="J979" s="4"/>
      <c r="K979" s="4"/>
    </row>
    <row r="980" spans="1:7" s="6" customFormat="1" ht="14.25" customHeight="1">
      <c r="A980" s="239"/>
      <c r="B980" s="186" t="s">
        <v>8</v>
      </c>
      <c r="C980" s="177"/>
      <c r="D980" s="187">
        <f>SUM(D971:D979)</f>
        <v>866.4499999999999</v>
      </c>
      <c r="E980" s="187">
        <f>SUM(E971:E979)</f>
        <v>18.54</v>
      </c>
      <c r="F980" s="187">
        <f>SUM(F971:F979)</f>
        <v>17.150000000000002</v>
      </c>
      <c r="G980" s="187">
        <f>SUM(G971:G979)</f>
        <v>154.95000000000002</v>
      </c>
    </row>
    <row r="981" spans="1:11" s="6" customFormat="1" ht="14.25" customHeight="1">
      <c r="A981" s="262"/>
      <c r="H981" s="1"/>
      <c r="I981" s="1"/>
      <c r="J981" s="1"/>
      <c r="K981" s="1"/>
    </row>
    <row r="982" s="6" customFormat="1" ht="14.25" customHeight="1">
      <c r="A982" s="262"/>
    </row>
    <row r="983" s="6" customFormat="1" ht="14.25" customHeight="1">
      <c r="A983" s="262"/>
    </row>
    <row r="984" spans="1:7" s="6" customFormat="1" ht="14.25" customHeight="1">
      <c r="A984" s="176"/>
      <c r="B984" s="177" t="s">
        <v>157</v>
      </c>
      <c r="C984" s="178"/>
      <c r="D984" s="180"/>
      <c r="E984" s="179"/>
      <c r="F984" s="179"/>
      <c r="G984" s="179"/>
    </row>
    <row r="985" spans="1:7" s="6" customFormat="1" ht="14.25" customHeight="1">
      <c r="A985" s="195" t="s">
        <v>68</v>
      </c>
      <c r="B985" s="181" t="s">
        <v>500</v>
      </c>
      <c r="C985" s="178">
        <v>150</v>
      </c>
      <c r="D985" s="182">
        <v>487.9</v>
      </c>
      <c r="E985" s="182">
        <v>15</v>
      </c>
      <c r="F985" s="182">
        <v>19.2</v>
      </c>
      <c r="G985" s="182">
        <v>61.6</v>
      </c>
    </row>
    <row r="986" spans="1:7" s="6" customFormat="1" ht="14.25" customHeight="1">
      <c r="A986" s="195" t="s">
        <v>178</v>
      </c>
      <c r="B986" s="181" t="s">
        <v>501</v>
      </c>
      <c r="C986" s="178">
        <v>10</v>
      </c>
      <c r="D986" s="182"/>
      <c r="E986" s="182"/>
      <c r="F986" s="184"/>
      <c r="G986" s="185"/>
    </row>
    <row r="987" spans="1:11" s="6" customFormat="1" ht="14.25" customHeight="1">
      <c r="A987" s="195" t="s">
        <v>200</v>
      </c>
      <c r="B987" s="181" t="s">
        <v>4</v>
      </c>
      <c r="C987" s="178">
        <v>200</v>
      </c>
      <c r="D987" s="182">
        <v>107.2</v>
      </c>
      <c r="E987" s="182">
        <v>4.6</v>
      </c>
      <c r="F987" s="184">
        <v>4.4</v>
      </c>
      <c r="G987" s="185">
        <v>12.2</v>
      </c>
      <c r="H987" s="2"/>
      <c r="I987" s="2"/>
      <c r="J987" s="2"/>
      <c r="K987" s="2"/>
    </row>
    <row r="988" spans="1:11" s="4" customFormat="1" ht="14.25" customHeight="1">
      <c r="A988" s="195" t="s">
        <v>178</v>
      </c>
      <c r="B988" s="195" t="s">
        <v>1</v>
      </c>
      <c r="C988" s="196">
        <v>30</v>
      </c>
      <c r="D988" s="182">
        <v>63</v>
      </c>
      <c r="E988" s="184">
        <v>1.8</v>
      </c>
      <c r="F988" s="182">
        <v>0.3</v>
      </c>
      <c r="G988" s="184">
        <v>12.9</v>
      </c>
      <c r="H988" s="6"/>
      <c r="I988" s="6"/>
      <c r="J988" s="6"/>
      <c r="K988" s="6"/>
    </row>
    <row r="989" spans="1:11" s="6" customFormat="1" ht="14.25" customHeight="1">
      <c r="A989" s="239"/>
      <c r="B989" s="186" t="s">
        <v>8</v>
      </c>
      <c r="C989" s="177">
        <f>SUM(C985:C988)</f>
        <v>390</v>
      </c>
      <c r="D989" s="187">
        <f>SUM(D985:D988)</f>
        <v>658.1</v>
      </c>
      <c r="E989" s="187">
        <f>SUM(E985:E988)</f>
        <v>21.400000000000002</v>
      </c>
      <c r="F989" s="187">
        <f>SUM(F985:F988)</f>
        <v>23.900000000000002</v>
      </c>
      <c r="G989" s="187">
        <f>SUM(G985:G988)</f>
        <v>86.7</v>
      </c>
      <c r="H989" s="1"/>
      <c r="I989" s="1"/>
      <c r="J989" s="1"/>
      <c r="K989" s="1"/>
    </row>
    <row r="990" spans="1:11" s="1" customFormat="1" ht="14.25" customHeight="1">
      <c r="A990" s="206"/>
      <c r="B990" s="192"/>
      <c r="C990" s="193"/>
      <c r="D990" s="194"/>
      <c r="E990" s="194"/>
      <c r="F990" s="194"/>
      <c r="G990" s="194"/>
      <c r="H990" s="6"/>
      <c r="I990" s="6"/>
      <c r="J990" s="6"/>
      <c r="K990" s="6"/>
    </row>
    <row r="991" s="6" customFormat="1" ht="14.25" customHeight="1">
      <c r="A991" s="262"/>
    </row>
    <row r="992" spans="1:7" s="6" customFormat="1" ht="14.25" customHeight="1">
      <c r="A992" s="206"/>
      <c r="B992" s="192"/>
      <c r="C992" s="193"/>
      <c r="D992" s="201"/>
      <c r="E992" s="201"/>
      <c r="F992" s="201"/>
      <c r="G992" s="201"/>
    </row>
    <row r="993" spans="1:7" s="6" customFormat="1" ht="14.25" customHeight="1">
      <c r="A993" s="246"/>
      <c r="B993" s="229"/>
      <c r="C993" s="229"/>
      <c r="D993" s="220"/>
      <c r="E993" s="220"/>
      <c r="F993" s="220"/>
      <c r="G993" s="220"/>
    </row>
    <row r="994" spans="1:7" s="6" customFormat="1" ht="14.25" customHeight="1">
      <c r="A994" s="253"/>
      <c r="B994" s="230"/>
      <c r="C994" s="214"/>
      <c r="D994" s="231"/>
      <c r="E994" s="231"/>
      <c r="F994" s="231"/>
      <c r="G994" s="231"/>
    </row>
    <row r="995" spans="1:7" s="6" customFormat="1" ht="14.25" customHeight="1">
      <c r="A995" s="253"/>
      <c r="B995" s="214"/>
      <c r="C995" s="214"/>
      <c r="D995" s="231"/>
      <c r="E995" s="214"/>
      <c r="F995" s="214"/>
      <c r="G995" s="214"/>
    </row>
    <row r="996" spans="1:11" s="2" customFormat="1" ht="14.25" customHeight="1">
      <c r="A996" s="253"/>
      <c r="B996" s="214"/>
      <c r="C996" s="214"/>
      <c r="D996" s="214"/>
      <c r="E996" s="214"/>
      <c r="F996" s="214"/>
      <c r="G996" s="214"/>
      <c r="H996" s="6"/>
      <c r="I996" s="6"/>
      <c r="J996" s="6"/>
      <c r="K996" s="6"/>
    </row>
    <row r="997" spans="1:11" s="6" customFormat="1" ht="14.25" customHeight="1">
      <c r="A997" s="253"/>
      <c r="B997" s="214"/>
      <c r="C997" s="214"/>
      <c r="D997" s="231"/>
      <c r="E997" s="214"/>
      <c r="F997" s="214"/>
      <c r="G997" s="214"/>
      <c r="H997" s="2"/>
      <c r="I997" s="2"/>
      <c r="J997" s="2"/>
      <c r="K997" s="2"/>
    </row>
    <row r="998" spans="1:11" s="1" customFormat="1" ht="14.25" customHeight="1">
      <c r="A998" s="253"/>
      <c r="B998" s="214"/>
      <c r="C998" s="214"/>
      <c r="D998" s="214"/>
      <c r="E998" s="214"/>
      <c r="F998" s="214"/>
      <c r="G998" s="214"/>
      <c r="H998" s="6"/>
      <c r="I998" s="6"/>
      <c r="J998" s="6"/>
      <c r="K998" s="6"/>
    </row>
    <row r="999" spans="1:7" s="6" customFormat="1" ht="14.25" customHeight="1">
      <c r="A999" s="253"/>
      <c r="B999" s="214"/>
      <c r="C999" s="214"/>
      <c r="D999" s="214"/>
      <c r="E999" s="214"/>
      <c r="F999" s="214"/>
      <c r="G999" s="214"/>
    </row>
    <row r="1000" spans="1:7" s="6" customFormat="1" ht="14.25" customHeight="1">
      <c r="A1000" s="253"/>
      <c r="B1000" s="214"/>
      <c r="C1000" s="214"/>
      <c r="D1000" s="214"/>
      <c r="E1000" s="214"/>
      <c r="F1000" s="214"/>
      <c r="G1000" s="214"/>
    </row>
    <row r="1001" spans="1:7" s="6" customFormat="1" ht="14.25" customHeight="1">
      <c r="A1001" s="253"/>
      <c r="B1001" s="214"/>
      <c r="C1001" s="214"/>
      <c r="D1001" s="214"/>
      <c r="E1001" s="214"/>
      <c r="F1001" s="214"/>
      <c r="G1001" s="214"/>
    </row>
    <row r="1002" spans="1:7" s="6" customFormat="1" ht="14.25" customHeight="1">
      <c r="A1002" s="253"/>
      <c r="B1002" s="214"/>
      <c r="C1002" s="214"/>
      <c r="D1002" s="214"/>
      <c r="E1002" s="214"/>
      <c r="F1002" s="214"/>
      <c r="G1002" s="214"/>
    </row>
    <row r="1003" spans="1:7" s="6" customFormat="1" ht="14.25" customHeight="1">
      <c r="A1003" s="253"/>
      <c r="B1003" s="214"/>
      <c r="C1003" s="214"/>
      <c r="D1003" s="214"/>
      <c r="E1003" s="214"/>
      <c r="F1003" s="214"/>
      <c r="G1003" s="214"/>
    </row>
    <row r="1004" spans="1:7" s="6" customFormat="1" ht="14.25" customHeight="1">
      <c r="A1004" s="253"/>
      <c r="B1004" s="214"/>
      <c r="C1004" s="214"/>
      <c r="D1004" s="214"/>
      <c r="E1004" s="214"/>
      <c r="F1004" s="214"/>
      <c r="G1004" s="214"/>
    </row>
    <row r="1005" spans="1:7" s="6" customFormat="1" ht="14.25" customHeight="1">
      <c r="A1005" s="253"/>
      <c r="B1005" s="214"/>
      <c r="C1005" s="214"/>
      <c r="D1005" s="214"/>
      <c r="E1005" s="214"/>
      <c r="F1005" s="214"/>
      <c r="G1005" s="214"/>
    </row>
    <row r="1006" spans="1:11" s="2" customFormat="1" ht="14.25" customHeight="1">
      <c r="A1006" s="253"/>
      <c r="B1006" s="214"/>
      <c r="C1006" s="214"/>
      <c r="D1006" s="214"/>
      <c r="E1006" s="214"/>
      <c r="F1006" s="214"/>
      <c r="G1006" s="214"/>
      <c r="H1006" s="6"/>
      <c r="I1006" s="6"/>
      <c r="J1006" s="6"/>
      <c r="K1006" s="6"/>
    </row>
    <row r="1007" spans="1:7" s="6" customFormat="1" ht="14.25" customHeight="1">
      <c r="A1007" s="253"/>
      <c r="B1007" s="214"/>
      <c r="C1007" s="214"/>
      <c r="D1007" s="214"/>
      <c r="E1007" s="214"/>
      <c r="F1007" s="214"/>
      <c r="G1007" s="214"/>
    </row>
    <row r="1008" spans="1:7" s="6" customFormat="1" ht="14.25" customHeight="1">
      <c r="A1008" s="253"/>
      <c r="B1008" s="214"/>
      <c r="C1008" s="214"/>
      <c r="D1008" s="214"/>
      <c r="E1008" s="214"/>
      <c r="F1008" s="214"/>
      <c r="G1008" s="214"/>
    </row>
    <row r="1009" spans="1:7" s="6" customFormat="1" ht="14.25" customHeight="1">
      <c r="A1009" s="253"/>
      <c r="B1009" s="214"/>
      <c r="C1009" s="214"/>
      <c r="D1009" s="214"/>
      <c r="E1009" s="214"/>
      <c r="F1009" s="214"/>
      <c r="G1009" s="214"/>
    </row>
    <row r="1010" spans="1:7" s="6" customFormat="1" ht="14.25" customHeight="1">
      <c r="A1010" s="253"/>
      <c r="B1010" s="214"/>
      <c r="C1010" s="214"/>
      <c r="D1010" s="214"/>
      <c r="E1010" s="214"/>
      <c r="F1010" s="214"/>
      <c r="G1010" s="214"/>
    </row>
    <row r="1011" spans="1:7" s="6" customFormat="1" ht="14.25" customHeight="1">
      <c r="A1011" s="253"/>
      <c r="B1011" s="214"/>
      <c r="C1011" s="214"/>
      <c r="D1011" s="214"/>
      <c r="E1011" s="214"/>
      <c r="F1011" s="214"/>
      <c r="G1011" s="214"/>
    </row>
    <row r="1012" spans="1:7" s="6" customFormat="1" ht="14.25" customHeight="1">
      <c r="A1012" s="253"/>
      <c r="B1012" s="214"/>
      <c r="C1012" s="214"/>
      <c r="D1012" s="214"/>
      <c r="E1012" s="214"/>
      <c r="F1012" s="214"/>
      <c r="G1012" s="214"/>
    </row>
    <row r="1013" spans="1:7" s="6" customFormat="1" ht="14.25" customHeight="1">
      <c r="A1013" s="253"/>
      <c r="B1013" s="214"/>
      <c r="C1013" s="214"/>
      <c r="D1013" s="214"/>
      <c r="E1013" s="214"/>
      <c r="F1013" s="214"/>
      <c r="G1013" s="214"/>
    </row>
    <row r="1014" spans="1:7" s="6" customFormat="1" ht="14.25" customHeight="1">
      <c r="A1014" s="253"/>
      <c r="B1014" s="214"/>
      <c r="C1014" s="214"/>
      <c r="D1014" s="214"/>
      <c r="E1014" s="214"/>
      <c r="F1014" s="214"/>
      <c r="G1014" s="214"/>
    </row>
    <row r="1015" spans="1:7" s="6" customFormat="1" ht="14.25" customHeight="1">
      <c r="A1015" s="253"/>
      <c r="B1015" s="214"/>
      <c r="C1015" s="214"/>
      <c r="D1015" s="214"/>
      <c r="E1015" s="214"/>
      <c r="F1015" s="214"/>
      <c r="G1015" s="214"/>
    </row>
    <row r="1016" spans="1:7" s="6" customFormat="1" ht="14.25" customHeight="1">
      <c r="A1016" s="253"/>
      <c r="B1016" s="214"/>
      <c r="C1016" s="214"/>
      <c r="D1016" s="214"/>
      <c r="E1016" s="214"/>
      <c r="F1016" s="214"/>
      <c r="G1016" s="214"/>
    </row>
    <row r="1017" spans="1:7" s="6" customFormat="1" ht="14.25" customHeight="1">
      <c r="A1017" s="253"/>
      <c r="B1017" s="214"/>
      <c r="C1017" s="214"/>
      <c r="D1017" s="214"/>
      <c r="E1017" s="214"/>
      <c r="F1017" s="214"/>
      <c r="G1017" s="214"/>
    </row>
    <row r="1018" spans="1:7" s="6" customFormat="1" ht="14.25" customHeight="1">
      <c r="A1018" s="253"/>
      <c r="B1018" s="214"/>
      <c r="C1018" s="214"/>
      <c r="D1018" s="214"/>
      <c r="E1018" s="214"/>
      <c r="F1018" s="214"/>
      <c r="G1018" s="214"/>
    </row>
    <row r="1019" spans="1:7" s="6" customFormat="1" ht="14.25" customHeight="1">
      <c r="A1019" s="259"/>
      <c r="B1019" s="233"/>
      <c r="C1019" s="233"/>
      <c r="D1019" s="233"/>
      <c r="E1019" s="233"/>
      <c r="F1019" s="233"/>
      <c r="G1019" s="233"/>
    </row>
    <row r="1020" spans="1:7" s="6" customFormat="1" ht="14.25" customHeight="1">
      <c r="A1020" s="253"/>
      <c r="B1020" s="214"/>
      <c r="C1020" s="214"/>
      <c r="D1020" s="214"/>
      <c r="E1020" s="214"/>
      <c r="F1020" s="214"/>
      <c r="G1020" s="214"/>
    </row>
    <row r="1021" spans="1:11" s="6" customFormat="1" ht="14.25" customHeight="1">
      <c r="A1021" s="260"/>
      <c r="B1021" s="234"/>
      <c r="C1021" s="234"/>
      <c r="D1021" s="234"/>
      <c r="E1021" s="234"/>
      <c r="F1021" s="234"/>
      <c r="G1021" s="234"/>
      <c r="H1021"/>
      <c r="I1021"/>
      <c r="J1021"/>
      <c r="K1021"/>
    </row>
    <row r="1022" spans="1:11" s="6" customFormat="1" ht="14.25" customHeight="1">
      <c r="A1022" s="253"/>
      <c r="B1022" s="214"/>
      <c r="C1022" s="214"/>
      <c r="D1022" s="214"/>
      <c r="E1022" s="214"/>
      <c r="F1022" s="214"/>
      <c r="G1022" s="214"/>
      <c r="H1022"/>
      <c r="I1022"/>
      <c r="J1022"/>
      <c r="K1022"/>
    </row>
    <row r="1023" spans="1:11" s="6" customFormat="1" ht="14.25" customHeight="1">
      <c r="A1023" s="253"/>
      <c r="B1023" s="214"/>
      <c r="C1023" s="214"/>
      <c r="D1023" s="214"/>
      <c r="E1023" s="214"/>
      <c r="F1023" s="214"/>
      <c r="G1023" s="214"/>
      <c r="H1023"/>
      <c r="I1023"/>
      <c r="J1023"/>
      <c r="K1023"/>
    </row>
    <row r="1024" spans="1:11" s="6" customFormat="1" ht="14.25" customHeight="1">
      <c r="A1024" s="253"/>
      <c r="B1024" s="214"/>
      <c r="C1024" s="214"/>
      <c r="D1024" s="214"/>
      <c r="E1024" s="214"/>
      <c r="F1024" s="214"/>
      <c r="G1024" s="214"/>
      <c r="H1024"/>
      <c r="I1024"/>
      <c r="J1024"/>
      <c r="K1024"/>
    </row>
    <row r="1025" spans="1:11" s="6" customFormat="1" ht="14.25" customHeight="1">
      <c r="A1025" s="253"/>
      <c r="B1025" s="214"/>
      <c r="C1025" s="214"/>
      <c r="D1025" s="214"/>
      <c r="E1025" s="214"/>
      <c r="F1025" s="214"/>
      <c r="G1025" s="214"/>
      <c r="H1025"/>
      <c r="I1025"/>
      <c r="J1025"/>
      <c r="K1025"/>
    </row>
    <row r="1026" spans="1:11" s="6" customFormat="1" ht="14.25" customHeight="1">
      <c r="A1026" s="253"/>
      <c r="B1026" s="214"/>
      <c r="C1026" s="214"/>
      <c r="D1026" s="214"/>
      <c r="E1026" s="214"/>
      <c r="F1026" s="214"/>
      <c r="G1026" s="214"/>
      <c r="H1026"/>
      <c r="I1026"/>
      <c r="J1026"/>
      <c r="K1026"/>
    </row>
    <row r="1027" spans="1:11" s="6" customFormat="1" ht="14.25" customHeight="1">
      <c r="A1027" s="254"/>
      <c r="B1027" s="235"/>
      <c r="C1027" s="235"/>
      <c r="D1027" s="235"/>
      <c r="E1027" s="235"/>
      <c r="F1027" s="235"/>
      <c r="G1027" s="235"/>
      <c r="H1027"/>
      <c r="I1027"/>
      <c r="J1027"/>
      <c r="K1027"/>
    </row>
    <row r="1028" spans="1:11" s="6" customFormat="1" ht="14.25" customHeight="1">
      <c r="A1028" s="253"/>
      <c r="B1028" s="214"/>
      <c r="C1028" s="214"/>
      <c r="D1028" s="214"/>
      <c r="E1028" s="214"/>
      <c r="F1028" s="214"/>
      <c r="G1028" s="214"/>
      <c r="H1028"/>
      <c r="I1028"/>
      <c r="J1028"/>
      <c r="K1028"/>
    </row>
    <row r="1029" spans="1:11" s="6" customFormat="1" ht="14.25" customHeight="1">
      <c r="A1029" s="260"/>
      <c r="B1029" s="234"/>
      <c r="C1029" s="234"/>
      <c r="D1029" s="234"/>
      <c r="E1029" s="234"/>
      <c r="F1029" s="234"/>
      <c r="G1029" s="234"/>
      <c r="H1029"/>
      <c r="I1029"/>
      <c r="J1029"/>
      <c r="K1029"/>
    </row>
    <row r="1030" spans="1:7" ht="14.25" customHeight="1">
      <c r="A1030" s="253"/>
      <c r="B1030" s="214"/>
      <c r="C1030" s="214"/>
      <c r="D1030" s="214"/>
      <c r="E1030" s="214"/>
      <c r="F1030" s="214"/>
      <c r="G1030" s="214"/>
    </row>
    <row r="1031" spans="1:7" ht="14.25" customHeight="1">
      <c r="A1031" s="253"/>
      <c r="B1031" s="214"/>
      <c r="C1031" s="214"/>
      <c r="D1031" s="214"/>
      <c r="E1031" s="214"/>
      <c r="F1031" s="214"/>
      <c r="G1031" s="214"/>
    </row>
    <row r="1032" spans="1:7" ht="14.25" customHeight="1">
      <c r="A1032" s="253"/>
      <c r="B1032" s="214"/>
      <c r="C1032" s="214"/>
      <c r="D1032" s="214"/>
      <c r="E1032" s="214"/>
      <c r="F1032" s="214"/>
      <c r="G1032" s="214"/>
    </row>
    <row r="1033" spans="1:7" ht="14.25" customHeight="1">
      <c r="A1033" s="253"/>
      <c r="B1033" s="214"/>
      <c r="C1033" s="214"/>
      <c r="D1033" s="214"/>
      <c r="E1033" s="214"/>
      <c r="F1033" s="214"/>
      <c r="G1033" s="214"/>
    </row>
    <row r="1034" spans="1:7" ht="14.25" customHeight="1">
      <c r="A1034" s="253"/>
      <c r="B1034" s="214"/>
      <c r="C1034" s="214"/>
      <c r="D1034" s="214"/>
      <c r="E1034" s="214"/>
      <c r="F1034" s="214"/>
      <c r="G1034" s="214"/>
    </row>
    <row r="1035" spans="1:7" ht="14.25" customHeight="1">
      <c r="A1035" s="253"/>
      <c r="B1035" s="214"/>
      <c r="C1035" s="214"/>
      <c r="D1035" s="214"/>
      <c r="E1035" s="214"/>
      <c r="F1035" s="214"/>
      <c r="G1035" s="214"/>
    </row>
    <row r="1036" spans="1:7" ht="14.25" customHeight="1">
      <c r="A1036" s="253"/>
      <c r="B1036" s="214"/>
      <c r="C1036" s="214"/>
      <c r="D1036" s="214"/>
      <c r="E1036" s="214"/>
      <c r="F1036" s="214"/>
      <c r="G1036" s="214"/>
    </row>
    <row r="1037" spans="1:7" ht="14.25" customHeight="1">
      <c r="A1037" s="254"/>
      <c r="B1037" s="235"/>
      <c r="C1037" s="235"/>
      <c r="D1037" s="235"/>
      <c r="E1037" s="235"/>
      <c r="F1037" s="235"/>
      <c r="G1037" s="235"/>
    </row>
    <row r="1038" spans="1:7" ht="14.25" customHeight="1">
      <c r="A1038" s="253"/>
      <c r="B1038" s="214"/>
      <c r="C1038" s="214"/>
      <c r="D1038" s="214"/>
      <c r="E1038" s="214"/>
      <c r="F1038" s="214"/>
      <c r="G1038" s="214"/>
    </row>
    <row r="1039" spans="1:7" ht="14.25" customHeight="1">
      <c r="A1039" s="253"/>
      <c r="B1039" s="214"/>
      <c r="C1039" s="214"/>
      <c r="D1039" s="214"/>
      <c r="E1039" s="214"/>
      <c r="F1039" s="214"/>
      <c r="G1039" s="214"/>
    </row>
    <row r="1040" spans="1:7" ht="14.25" customHeight="1">
      <c r="A1040" s="253"/>
      <c r="B1040" s="214"/>
      <c r="C1040" s="214"/>
      <c r="D1040" s="214"/>
      <c r="E1040" s="214"/>
      <c r="F1040" s="214"/>
      <c r="G1040" s="214"/>
    </row>
    <row r="1041" spans="1:7" ht="14.25" customHeight="1">
      <c r="A1041" s="253"/>
      <c r="B1041" s="214"/>
      <c r="C1041" s="214"/>
      <c r="D1041" s="214"/>
      <c r="E1041" s="214"/>
      <c r="F1041" s="214"/>
      <c r="G1041" s="214"/>
    </row>
    <row r="1042" spans="1:7" ht="14.25" customHeight="1">
      <c r="A1042" s="253"/>
      <c r="B1042" s="214"/>
      <c r="C1042" s="214"/>
      <c r="D1042" s="214"/>
      <c r="E1042" s="214"/>
      <c r="F1042" s="214"/>
      <c r="G1042" s="214"/>
    </row>
    <row r="1043" spans="1:7" ht="14.25" customHeight="1">
      <c r="A1043" s="253"/>
      <c r="B1043" s="214"/>
      <c r="C1043" s="214"/>
      <c r="D1043" s="214"/>
      <c r="E1043" s="214"/>
      <c r="F1043" s="214"/>
      <c r="G1043" s="214"/>
    </row>
    <row r="1044" spans="1:7" ht="14.25" customHeight="1">
      <c r="A1044" s="253"/>
      <c r="B1044" s="214"/>
      <c r="C1044" s="214"/>
      <c r="D1044" s="214"/>
      <c r="E1044" s="214"/>
      <c r="F1044" s="214"/>
      <c r="G1044" s="214"/>
    </row>
    <row r="1045" spans="1:7" ht="14.25" customHeight="1">
      <c r="A1045" s="253"/>
      <c r="B1045" s="214"/>
      <c r="C1045" s="214"/>
      <c r="D1045" s="214"/>
      <c r="E1045" s="214"/>
      <c r="F1045" s="214"/>
      <c r="G1045" s="214"/>
    </row>
    <row r="1046" spans="1:7" ht="14.25" customHeight="1">
      <c r="A1046" s="253"/>
      <c r="B1046" s="214"/>
      <c r="C1046" s="214"/>
      <c r="D1046" s="214"/>
      <c r="E1046" s="214"/>
      <c r="F1046" s="214"/>
      <c r="G1046" s="214"/>
    </row>
    <row r="1047" spans="1:7" ht="14.25" customHeight="1">
      <c r="A1047" s="253"/>
      <c r="B1047" s="214"/>
      <c r="C1047" s="214"/>
      <c r="D1047" s="214"/>
      <c r="E1047" s="214"/>
      <c r="F1047" s="214"/>
      <c r="G1047" s="214"/>
    </row>
    <row r="1048" spans="1:7" ht="14.25" customHeight="1">
      <c r="A1048" s="253"/>
      <c r="B1048" s="214"/>
      <c r="C1048" s="214"/>
      <c r="D1048" s="214"/>
      <c r="E1048" s="214"/>
      <c r="F1048" s="214"/>
      <c r="G1048" s="214"/>
    </row>
    <row r="1049" spans="1:7" ht="14.25" customHeight="1">
      <c r="A1049" s="253"/>
      <c r="B1049" s="214"/>
      <c r="C1049" s="214"/>
      <c r="D1049" s="214"/>
      <c r="E1049" s="214"/>
      <c r="F1049" s="214"/>
      <c r="G1049" s="214"/>
    </row>
    <row r="1050" spans="1:7" ht="14.25" customHeight="1">
      <c r="A1050" s="253"/>
      <c r="B1050" s="214"/>
      <c r="C1050" s="214"/>
      <c r="D1050" s="214"/>
      <c r="E1050" s="214"/>
      <c r="F1050" s="214"/>
      <c r="G1050" s="214"/>
    </row>
    <row r="1051" spans="1:7" ht="14.25" customHeight="1">
      <c r="A1051" s="253"/>
      <c r="B1051" s="214"/>
      <c r="C1051" s="214"/>
      <c r="D1051" s="214"/>
      <c r="E1051" s="214"/>
      <c r="F1051" s="214"/>
      <c r="G1051" s="214"/>
    </row>
    <row r="1052" spans="1:7" ht="14.25" customHeight="1">
      <c r="A1052" s="253"/>
      <c r="B1052" s="214"/>
      <c r="C1052" s="214"/>
      <c r="D1052" s="214"/>
      <c r="E1052" s="214"/>
      <c r="F1052" s="214"/>
      <c r="G1052" s="214"/>
    </row>
    <row r="1053" spans="1:7" ht="14.25" customHeight="1">
      <c r="A1053" s="253"/>
      <c r="B1053" s="214"/>
      <c r="C1053" s="214"/>
      <c r="D1053" s="214"/>
      <c r="E1053" s="214"/>
      <c r="F1053" s="214"/>
      <c r="G1053" s="214"/>
    </row>
    <row r="1054" spans="1:7" ht="14.25" customHeight="1">
      <c r="A1054" s="253"/>
      <c r="B1054" s="214"/>
      <c r="C1054" s="214"/>
      <c r="D1054" s="214"/>
      <c r="E1054" s="214"/>
      <c r="F1054" s="214"/>
      <c r="G1054" s="214"/>
    </row>
    <row r="1055" spans="1:7" ht="14.25" customHeight="1">
      <c r="A1055" s="253"/>
      <c r="B1055" s="214"/>
      <c r="C1055" s="214"/>
      <c r="D1055" s="214"/>
      <c r="E1055" s="214"/>
      <c r="F1055" s="214"/>
      <c r="G1055" s="214"/>
    </row>
    <row r="1056" spans="1:7" ht="14.25" customHeight="1">
      <c r="A1056" s="253"/>
      <c r="B1056" s="214"/>
      <c r="C1056" s="214"/>
      <c r="D1056" s="214"/>
      <c r="E1056" s="214"/>
      <c r="F1056" s="214"/>
      <c r="G1056" s="214"/>
    </row>
    <row r="1057" spans="1:7" ht="14.25" customHeight="1">
      <c r="A1057" s="253"/>
      <c r="B1057" s="214"/>
      <c r="C1057" s="214"/>
      <c r="D1057" s="214"/>
      <c r="E1057" s="214"/>
      <c r="F1057" s="214"/>
      <c r="G1057" s="214"/>
    </row>
    <row r="1058" spans="1:7" ht="14.25" customHeight="1">
      <c r="A1058" s="253"/>
      <c r="B1058" s="214"/>
      <c r="C1058" s="214"/>
      <c r="D1058" s="214"/>
      <c r="E1058" s="214"/>
      <c r="F1058" s="214"/>
      <c r="G1058" s="214"/>
    </row>
    <row r="1059" spans="1:7" ht="14.25" customHeight="1">
      <c r="A1059" s="253"/>
      <c r="B1059" s="214"/>
      <c r="C1059" s="214"/>
      <c r="D1059" s="214"/>
      <c r="E1059" s="214"/>
      <c r="F1059" s="214"/>
      <c r="G1059" s="214"/>
    </row>
    <row r="1060" spans="1:7" ht="14.25" customHeight="1">
      <c r="A1060" s="253"/>
      <c r="B1060" s="214"/>
      <c r="C1060" s="214"/>
      <c r="D1060" s="214"/>
      <c r="E1060" s="214"/>
      <c r="F1060" s="214"/>
      <c r="G1060" s="214"/>
    </row>
    <row r="1061" spans="1:7" ht="14.25" customHeight="1">
      <c r="A1061" s="253"/>
      <c r="B1061" s="214"/>
      <c r="C1061" s="214"/>
      <c r="D1061" s="214"/>
      <c r="E1061" s="214"/>
      <c r="F1061" s="214"/>
      <c r="G1061" s="214"/>
    </row>
    <row r="1062" spans="1:7" ht="14.25" customHeight="1">
      <c r="A1062" s="253"/>
      <c r="B1062" s="214"/>
      <c r="C1062" s="214"/>
      <c r="D1062" s="214"/>
      <c r="E1062" s="214"/>
      <c r="F1062" s="214"/>
      <c r="G1062" s="214"/>
    </row>
    <row r="1063" spans="1:7" ht="14.25" customHeight="1">
      <c r="A1063" s="253"/>
      <c r="B1063" s="214"/>
      <c r="C1063" s="214"/>
      <c r="D1063" s="214"/>
      <c r="E1063" s="214"/>
      <c r="F1063" s="214"/>
      <c r="G1063" s="214"/>
    </row>
    <row r="1064" spans="1:7" ht="14.25" customHeight="1">
      <c r="A1064" s="253"/>
      <c r="B1064" s="214"/>
      <c r="C1064" s="214"/>
      <c r="D1064" s="214"/>
      <c r="E1064" s="214"/>
      <c r="F1064" s="214"/>
      <c r="G1064" s="214"/>
    </row>
    <row r="1065" spans="1:7" ht="14.25" customHeight="1">
      <c r="A1065" s="253"/>
      <c r="B1065" s="214"/>
      <c r="C1065" s="214"/>
      <c r="D1065" s="214"/>
      <c r="E1065" s="214"/>
      <c r="F1065" s="214"/>
      <c r="G1065" s="214"/>
    </row>
    <row r="1066" spans="1:7" ht="14.25" customHeight="1">
      <c r="A1066" s="253"/>
      <c r="B1066" s="214"/>
      <c r="C1066" s="214"/>
      <c r="D1066" s="214"/>
      <c r="E1066" s="214"/>
      <c r="F1066" s="214"/>
      <c r="G1066" s="214"/>
    </row>
    <row r="1067" spans="1:7" ht="14.25" customHeight="1">
      <c r="A1067" s="253"/>
      <c r="B1067" s="214"/>
      <c r="C1067" s="214"/>
      <c r="D1067" s="214"/>
      <c r="E1067" s="214"/>
      <c r="F1067" s="214"/>
      <c r="G1067" s="214"/>
    </row>
    <row r="1068" spans="1:7" ht="14.25" customHeight="1">
      <c r="A1068" s="253"/>
      <c r="B1068" s="214"/>
      <c r="C1068" s="214"/>
      <c r="D1068" s="214"/>
      <c r="E1068" s="214"/>
      <c r="F1068" s="214"/>
      <c r="G1068" s="214"/>
    </row>
    <row r="1069" spans="1:7" ht="14.25" customHeight="1">
      <c r="A1069" s="253"/>
      <c r="B1069" s="214"/>
      <c r="C1069" s="214"/>
      <c r="D1069" s="214"/>
      <c r="E1069" s="214"/>
      <c r="F1069" s="214"/>
      <c r="G1069" s="214"/>
    </row>
    <row r="1070" spans="1:7" ht="15">
      <c r="A1070" s="253"/>
      <c r="B1070" s="214"/>
      <c r="C1070" s="214"/>
      <c r="D1070" s="214"/>
      <c r="E1070" s="214"/>
      <c r="F1070" s="214"/>
      <c r="G1070" s="214"/>
    </row>
    <row r="1071" spans="1:7" ht="15">
      <c r="A1071" s="253"/>
      <c r="B1071" s="214"/>
      <c r="C1071" s="214"/>
      <c r="D1071" s="214"/>
      <c r="E1071" s="214"/>
      <c r="F1071" s="214"/>
      <c r="G1071" s="214"/>
    </row>
    <row r="1072" spans="1:7" ht="15">
      <c r="A1072" s="253"/>
      <c r="B1072" s="214"/>
      <c r="C1072" s="214"/>
      <c r="D1072" s="214"/>
      <c r="E1072" s="214"/>
      <c r="F1072" s="214"/>
      <c r="G1072" s="214"/>
    </row>
    <row r="1073" spans="1:7" ht="15">
      <c r="A1073" s="253"/>
      <c r="B1073" s="214"/>
      <c r="C1073" s="214"/>
      <c r="D1073" s="214"/>
      <c r="E1073" s="214"/>
      <c r="F1073" s="214"/>
      <c r="G1073" s="214"/>
    </row>
    <row r="1074" spans="1:7" ht="15">
      <c r="A1074" s="253"/>
      <c r="B1074" s="214"/>
      <c r="C1074" s="214"/>
      <c r="D1074" s="214"/>
      <c r="E1074" s="214"/>
      <c r="F1074" s="214"/>
      <c r="G1074" s="214"/>
    </row>
    <row r="1075" spans="1:7" ht="15">
      <c r="A1075" s="253"/>
      <c r="B1075" s="214"/>
      <c r="C1075" s="214"/>
      <c r="D1075" s="214"/>
      <c r="E1075" s="214"/>
      <c r="F1075" s="214"/>
      <c r="G1075" s="214"/>
    </row>
  </sheetData>
  <sheetProtection/>
  <mergeCells count="84">
    <mergeCell ref="D904:D905"/>
    <mergeCell ref="D956:D957"/>
    <mergeCell ref="A454:A455"/>
    <mergeCell ref="B454:B455"/>
    <mergeCell ref="C454:C455"/>
    <mergeCell ref="A904:A905"/>
    <mergeCell ref="B904:B905"/>
    <mergeCell ref="C904:C905"/>
    <mergeCell ref="C504:C505"/>
    <mergeCell ref="A804:A805"/>
    <mergeCell ref="E904:G904"/>
    <mergeCell ref="E956:G956"/>
    <mergeCell ref="D403:D404"/>
    <mergeCell ref="D504:D505"/>
    <mergeCell ref="D554:D555"/>
    <mergeCell ref="D605:D606"/>
    <mergeCell ref="D648:D649"/>
    <mergeCell ref="E754:G754"/>
    <mergeCell ref="D754:D755"/>
    <mergeCell ref="E648:G648"/>
    <mergeCell ref="B804:B805"/>
    <mergeCell ref="C804:C805"/>
    <mergeCell ref="E804:G804"/>
    <mergeCell ref="A854:A855"/>
    <mergeCell ref="B854:B855"/>
    <mergeCell ref="C854:C855"/>
    <mergeCell ref="E854:G854"/>
    <mergeCell ref="D804:D805"/>
    <mergeCell ref="D854:D855"/>
    <mergeCell ref="A605:A606"/>
    <mergeCell ref="B605:B606"/>
    <mergeCell ref="C605:C606"/>
    <mergeCell ref="E605:G605"/>
    <mergeCell ref="A704:A705"/>
    <mergeCell ref="B704:B705"/>
    <mergeCell ref="C704:C705"/>
    <mergeCell ref="E704:G704"/>
    <mergeCell ref="D704:D705"/>
    <mergeCell ref="A403:A404"/>
    <mergeCell ref="B403:B404"/>
    <mergeCell ref="C403:C404"/>
    <mergeCell ref="E403:G403"/>
    <mergeCell ref="E504:G504"/>
    <mergeCell ref="E554:G554"/>
    <mergeCell ref="E454:G454"/>
    <mergeCell ref="D454:D455"/>
    <mergeCell ref="A504:A505"/>
    <mergeCell ref="B504:B505"/>
    <mergeCell ref="C304:C305"/>
    <mergeCell ref="E304:G304"/>
    <mergeCell ref="D304:D305"/>
    <mergeCell ref="A353:A354"/>
    <mergeCell ref="B353:B354"/>
    <mergeCell ref="C353:C354"/>
    <mergeCell ref="E353:G353"/>
    <mergeCell ref="D104:D105"/>
    <mergeCell ref="D154:D155"/>
    <mergeCell ref="D204:D205"/>
    <mergeCell ref="A254:A255"/>
    <mergeCell ref="B254:B255"/>
    <mergeCell ref="C254:C255"/>
    <mergeCell ref="A154:A155"/>
    <mergeCell ref="B154:B155"/>
    <mergeCell ref="C154:C155"/>
    <mergeCell ref="E154:G154"/>
    <mergeCell ref="D353:D354"/>
    <mergeCell ref="A204:A205"/>
    <mergeCell ref="B204:B205"/>
    <mergeCell ref="C204:C205"/>
    <mergeCell ref="E204:G204"/>
    <mergeCell ref="D254:D255"/>
    <mergeCell ref="E254:G254"/>
    <mergeCell ref="A304:A305"/>
    <mergeCell ref="B304:B305"/>
    <mergeCell ref="A8:G8"/>
    <mergeCell ref="B12:B13"/>
    <mergeCell ref="C12:C13"/>
    <mergeCell ref="E12:G12"/>
    <mergeCell ref="A104:A105"/>
    <mergeCell ref="B104:B105"/>
    <mergeCell ref="C104:C105"/>
    <mergeCell ref="E104:G104"/>
    <mergeCell ref="D12:D13"/>
    <mergeCell ref="D54:D55"/>
  </mergeCells>
  <printOptions/>
  <pageMargins left="0.8267716535433072" right="0.2362204724409449" top="0.5511811023622047" bottom="0.15748031496062992" header="0.11811023622047245" footer="0.11811023622047245"/>
  <pageSetup horizontalDpi="600" verticalDpi="600" orientation="portrait" paperSize="9" scale="86" r:id="rId1"/>
  <rowBreaks count="19" manualBreakCount="19">
    <brk id="50" max="32" man="1"/>
    <brk id="100" max="32" man="1"/>
    <brk id="150" max="32" man="1"/>
    <brk id="200" max="32" man="1"/>
    <brk id="250" max="32" man="1"/>
    <brk id="300" max="32" man="1"/>
    <brk id="349" max="32" man="1"/>
    <brk id="399" max="32" man="1"/>
    <brk id="450" max="32" man="1"/>
    <brk id="500" max="32" man="1"/>
    <brk id="550" max="32" man="1"/>
    <brk id="600" max="32" man="1"/>
    <brk id="644" max="32" man="1"/>
    <brk id="700" max="32" man="1"/>
    <brk id="750" max="32" man="1"/>
    <brk id="800" max="32" man="1"/>
    <brk id="850" max="32" man="1"/>
    <brk id="900" max="32" man="1"/>
    <brk id="952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Stolovaya</cp:lastModifiedBy>
  <cp:lastPrinted>2024-04-18T03:48:00Z</cp:lastPrinted>
  <dcterms:created xsi:type="dcterms:W3CDTF">2008-11-06T06:29:30Z</dcterms:created>
  <dcterms:modified xsi:type="dcterms:W3CDTF">2024-04-18T03:57:17Z</dcterms:modified>
  <cp:category/>
  <cp:version/>
  <cp:contentType/>
  <cp:contentStatus/>
</cp:coreProperties>
</file>